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EstaPasta_de_trabalho" defaultThemeVersion="124226"/>
  <xr:revisionPtr revIDLastSave="0" documentId="13_ncr:1_{ED0AD040-96BF-4A0A-9D88-A08211675DC9}" xr6:coauthVersionLast="47" xr6:coauthVersionMax="47" xr10:uidLastSave="{00000000-0000-0000-0000-000000000000}"/>
  <bookViews>
    <workbookView xWindow="-120" yWindow="-120" windowWidth="25440" windowHeight="15390" tabRatio="764" xr2:uid="{00000000-000D-0000-FFFF-FFFF00000000}"/>
  </bookViews>
  <sheets>
    <sheet name="Índice" sheetId="1" r:id="rId1"/>
    <sheet name="A-1" sheetId="3" r:id="rId2"/>
    <sheet name="A-2" sheetId="24" r:id="rId3"/>
    <sheet name="A-3" sheetId="4" r:id="rId4"/>
    <sheet name="A-4" sheetId="7" r:id="rId5"/>
    <sheet name="A-5" sheetId="8" r:id="rId6"/>
    <sheet name="A-6" sheetId="128" r:id="rId7"/>
    <sheet name="A-7" sheetId="129" r:id="rId8"/>
    <sheet name="A-8" sheetId="130" r:id="rId9"/>
    <sheet name="A-9" sheetId="10" r:id="rId10"/>
    <sheet name="A-10" sheetId="136" r:id="rId11"/>
    <sheet name="A-11" sheetId="11" r:id="rId12"/>
    <sheet name="A-12" sheetId="115" r:id="rId13"/>
    <sheet name="A-13" sheetId="12" r:id="rId14"/>
    <sheet name="A-14" sheetId="14" r:id="rId15"/>
    <sheet name="A-15" sheetId="137" r:id="rId16"/>
    <sheet name="A-16" sheetId="18" r:id="rId17"/>
    <sheet name="A-17" sheetId="6" r:id="rId18"/>
    <sheet name="A-18" sheetId="19" r:id="rId19"/>
    <sheet name="A-19" sheetId="133" r:id="rId20"/>
    <sheet name="A-20" sheetId="98" r:id="rId21"/>
    <sheet name="A-21" sheetId="20" r:id="rId22"/>
    <sheet name="A-22" sheetId="21" r:id="rId23"/>
    <sheet name="A-23" sheetId="22" r:id="rId24"/>
    <sheet name="A-24" sheetId="23" r:id="rId25"/>
    <sheet name="A-25" sheetId="26" r:id="rId26"/>
    <sheet name="A-26" sheetId="27" r:id="rId27"/>
    <sheet name="A-27" sheetId="132" r:id="rId28"/>
    <sheet name="A-28" sheetId="139" r:id="rId29"/>
    <sheet name="A-29" sheetId="29" r:id="rId30"/>
    <sheet name="A-30" sheetId="73" r:id="rId31"/>
    <sheet name="A-31" sheetId="74" r:id="rId32"/>
    <sheet name="A-32" sheetId="31" r:id="rId33"/>
    <sheet name="A-33" sheetId="32" r:id="rId34"/>
    <sheet name="A-34" sheetId="33" r:id="rId35"/>
    <sheet name="A-35" sheetId="34" r:id="rId36"/>
    <sheet name="A-36" sheetId="35" r:id="rId37"/>
    <sheet name="A-37" sheetId="141" r:id="rId38"/>
    <sheet name="A-38" sheetId="83" r:id="rId39"/>
    <sheet name="A-39" sheetId="86" r:id="rId40"/>
    <sheet name="A-40" sheetId="41" r:id="rId41"/>
    <sheet name="A-41" sheetId="85" r:id="rId42"/>
    <sheet name="A-42" sheetId="43" r:id="rId43"/>
    <sheet name="A-43" sheetId="87" r:id="rId44"/>
    <sheet name="A-44" sheetId="84" r:id="rId45"/>
    <sheet name="A-45" sheetId="46" r:id="rId46"/>
    <sheet name="A-46" sheetId="66" r:id="rId47"/>
    <sheet name="A-47" sheetId="67" r:id="rId48"/>
    <sheet name="A-48" sheetId="140" r:id="rId49"/>
    <sheet name="A-49" sheetId="79" r:id="rId50"/>
    <sheet name="A-50" sheetId="68" r:id="rId51"/>
    <sheet name="A-51" sheetId="78" r:id="rId52"/>
    <sheet name="A-52" sheetId="135" r:id="rId53"/>
    <sheet name="A-53" sheetId="77" r:id="rId54"/>
    <sheet name="A-54" sheetId="69" r:id="rId55"/>
    <sheet name="A-55" sheetId="80" r:id="rId56"/>
    <sheet name="A-56" sheetId="75" r:id="rId57"/>
    <sheet name="A-57" sheetId="142" r:id="rId58"/>
    <sheet name="A-58" sheetId="145" r:id="rId59"/>
    <sheet name="A-59" sheetId="146" r:id="rId60"/>
    <sheet name="A-60" sheetId="147" r:id="rId61"/>
    <sheet name="ESRI_MAPINFO_SHEET" sheetId="2" state="veryHidden" r:id="rId62"/>
  </sheets>
  <definedNames>
    <definedName name="\I">#REF!</definedName>
    <definedName name="\P">#REF!</definedName>
    <definedName name="______MAC18">#REF!</definedName>
    <definedName name="______Tab110">#REF!</definedName>
    <definedName name="______Tab112">#REF!</definedName>
    <definedName name="______Tab13">#REF!</definedName>
    <definedName name="______Tab15">#REF!</definedName>
    <definedName name="______Tab19">#REF!</definedName>
    <definedName name="_____MAC18">#REF!</definedName>
    <definedName name="_____Tab11">#REF!</definedName>
    <definedName name="_____Tab110">#REF!</definedName>
    <definedName name="_____Tab111">#REF!</definedName>
    <definedName name="_____Tab112">#REF!</definedName>
    <definedName name="_____Tab13">#REF!</definedName>
    <definedName name="_____Tab15">#REF!</definedName>
    <definedName name="_____Tab19">#REF!</definedName>
    <definedName name="____MAC18">#REF!</definedName>
    <definedName name="____Tab11">#REF!</definedName>
    <definedName name="____Tab110">#REF!</definedName>
    <definedName name="____Tab111">#REF!</definedName>
    <definedName name="____Tab112">#REF!</definedName>
    <definedName name="____Tab13">#REF!</definedName>
    <definedName name="____Tab15">#REF!</definedName>
    <definedName name="____Tab19">#REF!</definedName>
    <definedName name="___MAC18">#REF!</definedName>
    <definedName name="___Tab11">#REF!</definedName>
    <definedName name="___Tab110">#REF!</definedName>
    <definedName name="___Tab111">#REF!</definedName>
    <definedName name="___Tab112">#REF!</definedName>
    <definedName name="___Tab13">#REF!</definedName>
    <definedName name="___Tab15">#REF!</definedName>
    <definedName name="___Tab19">#REF!</definedName>
    <definedName name="__123Graph_A" hidden="1">#REF!</definedName>
    <definedName name="__123Graph_ABRA" hidden="1">#REF!</definedName>
    <definedName name="__123Graph_X" hidden="1">#REF!</definedName>
    <definedName name="__123Graph_XBRA" hidden="1">#REF!</definedName>
    <definedName name="__MAC18">#REF!</definedName>
    <definedName name="__Tab11">#REF!</definedName>
    <definedName name="__Tab110">#REF!</definedName>
    <definedName name="__Tab111">#REF!</definedName>
    <definedName name="__Tab112">#REF!</definedName>
    <definedName name="__Tab13">#REF!</definedName>
    <definedName name="__Tab15">#REF!</definedName>
    <definedName name="__Tab19">#REF!</definedName>
    <definedName name="_1_Pagina14_i">#REF!</definedName>
    <definedName name="_1Pagina14_i">#REF!</definedName>
    <definedName name="_2_Pagina14_p">#REF!</definedName>
    <definedName name="_2Pagina14_p">#REF!</definedName>
    <definedName name="_Fill" hidden="1">#REF!</definedName>
    <definedName name="_xlnm._FilterDatabase" localSheetId="27" hidden="1">'A-27'!$A$9:$C$35</definedName>
    <definedName name="_MAC18">#REF!</definedName>
    <definedName name="_Ref11750161" localSheetId="10">'A-10'!$C$5</definedName>
    <definedName name="_Ref11750161" localSheetId="15">'A-15'!$C$5</definedName>
    <definedName name="_Ref11750161" localSheetId="25">'A-25'!$C$5</definedName>
    <definedName name="_Ref11750161" localSheetId="26">'A-26'!$C$5</definedName>
    <definedName name="_Ref11750161" localSheetId="27">'A-27'!$C$5</definedName>
    <definedName name="_Ref11750161" localSheetId="29">'A-29'!$C$5</definedName>
    <definedName name="_Ref11750161" localSheetId="30">'A-30'!$C$5</definedName>
    <definedName name="_Ref11750161" localSheetId="31">'A-31'!$C$5</definedName>
    <definedName name="_Ref11750161" localSheetId="32">'A-32'!$C$5</definedName>
    <definedName name="_Ref11750161" localSheetId="33">'A-33'!$C$5</definedName>
    <definedName name="_Ref11750161" localSheetId="34">'A-34'!$C$5</definedName>
    <definedName name="_Ref11750161" localSheetId="35">'A-35'!$C$5</definedName>
    <definedName name="_Ref11750161" localSheetId="36">'A-36'!$C$5</definedName>
    <definedName name="_Ref11750161" localSheetId="37">'A-37'!$E$5</definedName>
    <definedName name="_Ref11750161" localSheetId="38">'A-38'!$C$5</definedName>
    <definedName name="_Ref11750161" localSheetId="39">'A-39'!$C$5</definedName>
    <definedName name="_Ref11750161" localSheetId="40">'A-40'!#REF!</definedName>
    <definedName name="_Ref11750161" localSheetId="41">'A-41'!$C$5</definedName>
    <definedName name="_Ref11750161" localSheetId="42">'A-42'!$C$5</definedName>
    <definedName name="_Ref11750161" localSheetId="43">'A-43'!$C$5</definedName>
    <definedName name="_Ref11750161" localSheetId="44">'A-44'!$C$5</definedName>
    <definedName name="_Ref11750161" localSheetId="45">'A-45'!$C$5</definedName>
    <definedName name="_Ref11750161" localSheetId="46">'A-46'!$C$5</definedName>
    <definedName name="_Ref11750161" localSheetId="47">'A-47'!$C$5</definedName>
    <definedName name="_Ref11750161" localSheetId="48">'A-48'!$C$5</definedName>
    <definedName name="_Ref11750161" localSheetId="50">'A-50'!$C$5</definedName>
    <definedName name="_Ref11750161" localSheetId="51">'A-51'!$C$5</definedName>
    <definedName name="_Ref11750161" localSheetId="52">'A-52'!$C$5</definedName>
    <definedName name="_Ref11750161" localSheetId="53">'A-53'!$C$5</definedName>
    <definedName name="_Ref11750161" localSheetId="54">'A-54'!$C$5</definedName>
    <definedName name="_Ref11750161" localSheetId="55">'A-55'!$C$5</definedName>
    <definedName name="_Ref11750161" localSheetId="56">'A-56'!$C$5</definedName>
    <definedName name="_Ref11750161" localSheetId="57">'A-57'!$C$5</definedName>
    <definedName name="_Ref11750161" localSheetId="58">'A-58'!$C$5</definedName>
    <definedName name="_Ref11750161" localSheetId="59">'A-59'!$C$5</definedName>
    <definedName name="_Ref11750161" localSheetId="60">'A-60'!$C$5</definedName>
    <definedName name="_Ref11750187" localSheetId="10">'A-10'!$C$5</definedName>
    <definedName name="_Ref11750187" localSheetId="15">'A-15'!$C$5</definedName>
    <definedName name="_Ref11750187" localSheetId="26">'A-26'!$C$5</definedName>
    <definedName name="_Ref11750187" localSheetId="27">'A-27'!$C$5</definedName>
    <definedName name="_Ref11750187" localSheetId="29">'A-29'!$C$5</definedName>
    <definedName name="_Ref11750187" localSheetId="30">'A-30'!$C$5</definedName>
    <definedName name="_Ref11750187" localSheetId="31">'A-31'!$C$5</definedName>
    <definedName name="_Ref11750187" localSheetId="32">'A-32'!$C$5</definedName>
    <definedName name="_Ref11750187" localSheetId="33">'A-33'!$C$5</definedName>
    <definedName name="_Ref11750187" localSheetId="34">'A-34'!$C$5</definedName>
    <definedName name="_Ref11750187" localSheetId="35">'A-35'!$C$5</definedName>
    <definedName name="_Ref11750187" localSheetId="36">'A-36'!$C$5</definedName>
    <definedName name="_Ref11750187" localSheetId="37">'A-37'!$E$5</definedName>
    <definedName name="_Ref11750187" localSheetId="38">'A-38'!$C$5</definedName>
    <definedName name="_Ref11750187" localSheetId="39">'A-39'!$C$5</definedName>
    <definedName name="_Ref11750187" localSheetId="40">'A-40'!#REF!</definedName>
    <definedName name="_Ref11750187" localSheetId="41">'A-41'!$C$5</definedName>
    <definedName name="_Ref11750187" localSheetId="42">'A-42'!$C$5</definedName>
    <definedName name="_Ref11750187" localSheetId="43">'A-43'!$C$5</definedName>
    <definedName name="_Ref11750187" localSheetId="44">'A-44'!$C$5</definedName>
    <definedName name="_Ref11750187" localSheetId="45">'A-45'!$C$5</definedName>
    <definedName name="_Ref11750187" localSheetId="46">'A-46'!$C$5</definedName>
    <definedName name="_Ref11750187" localSheetId="47">'A-47'!$C$5</definedName>
    <definedName name="_Ref11750187" localSheetId="48">'A-48'!$C$5</definedName>
    <definedName name="_Ref11750187" localSheetId="50">'A-50'!$C$5</definedName>
    <definedName name="_Ref11750187" localSheetId="51">'A-51'!$C$5</definedName>
    <definedName name="_Ref11750187" localSheetId="52">'A-52'!$C$5</definedName>
    <definedName name="_Ref11750187" localSheetId="53">'A-53'!$C$5</definedName>
    <definedName name="_Ref11750187" localSheetId="54">'A-54'!$C$5</definedName>
    <definedName name="_Ref11750187" localSheetId="55">'A-55'!$C$5</definedName>
    <definedName name="_Ref11750187" localSheetId="56">'A-56'!$C$5</definedName>
    <definedName name="_Ref11750187" localSheetId="57">'A-57'!$C$5</definedName>
    <definedName name="_Ref11750187" localSheetId="58">'A-58'!$C$5</definedName>
    <definedName name="_Ref11750187" localSheetId="59">'A-59'!$C$5</definedName>
    <definedName name="_Ref11750187" localSheetId="60">'A-60'!$C$5</definedName>
    <definedName name="_Ref11771521" localSheetId="0">Índice!$AQ$62</definedName>
    <definedName name="_Ref38616215" localSheetId="15">'A-15'!$C$5</definedName>
    <definedName name="_Ref38616215" localSheetId="30">'A-30'!$C$5</definedName>
    <definedName name="_Ref38616215" localSheetId="31">'A-31'!$C$5</definedName>
    <definedName name="_Ref38616215" localSheetId="37">'A-37'!$E$5</definedName>
    <definedName name="_Ref38616215" localSheetId="39">'A-39'!$C$5</definedName>
    <definedName name="_Ref38616215" localSheetId="42">'A-42'!$C$5</definedName>
    <definedName name="_Ref38616215" localSheetId="43">'A-43'!$C$5</definedName>
    <definedName name="_Ref38616215" localSheetId="44">'A-44'!$C$5</definedName>
    <definedName name="_Ref38616215" localSheetId="45">'A-45'!$C$5</definedName>
    <definedName name="_Ref38616215" localSheetId="46">'A-46'!$C$5</definedName>
    <definedName name="_Ref38616215" localSheetId="47">'A-47'!$C$5</definedName>
    <definedName name="_Ref38616215" localSheetId="48">'A-48'!$C$5</definedName>
    <definedName name="_Ref38616215" localSheetId="50">'A-50'!$C$5</definedName>
    <definedName name="_Ref38616215" localSheetId="51">'A-51'!$C$5</definedName>
    <definedName name="_Ref38616215" localSheetId="52">'A-52'!$C$5</definedName>
    <definedName name="_Ref38616215" localSheetId="53">'A-53'!$C$5</definedName>
    <definedName name="_Ref38616215" localSheetId="54">'A-54'!$C$5</definedName>
    <definedName name="_Ref38616215" localSheetId="55">'A-55'!$C$5</definedName>
    <definedName name="_Ref38616215" localSheetId="56">'A-56'!$C$5</definedName>
    <definedName name="_Ref38616215" localSheetId="57">'A-57'!$C$5</definedName>
    <definedName name="_Ref38616215" localSheetId="58">'A-58'!$C$5</definedName>
    <definedName name="_Ref38616215" localSheetId="59">'A-59'!$C$5</definedName>
    <definedName name="_Ref38616215" localSheetId="60">'A-60'!$C$5</definedName>
    <definedName name="_Ref39585668" localSheetId="51">'A-51'!$C$5</definedName>
    <definedName name="_Ref39585668" localSheetId="52">'A-52'!$C$5</definedName>
    <definedName name="_Ref414639940" localSheetId="15">'A-15'!$C$5</definedName>
    <definedName name="_Ref414639940" localSheetId="30">'A-30'!$C$5</definedName>
    <definedName name="_Ref414639940" localSheetId="31">'A-31'!$C$5</definedName>
    <definedName name="_Ref414639940" localSheetId="37">'A-37'!$E$5</definedName>
    <definedName name="_Ref414639940" localSheetId="39">'A-39'!$C$5</definedName>
    <definedName name="_Ref414639940" localSheetId="45">'A-45'!$C$5</definedName>
    <definedName name="_Ref414639940" localSheetId="46">'A-46'!$C$5</definedName>
    <definedName name="_Ref414639940" localSheetId="47">'A-47'!$C$5</definedName>
    <definedName name="_Ref414639940" localSheetId="48">'A-48'!$C$5</definedName>
    <definedName name="_Ref414639940" localSheetId="50">'A-50'!$C$5</definedName>
    <definedName name="_Ref414639940" localSheetId="51">'A-51'!$C$5</definedName>
    <definedName name="_Ref414639940" localSheetId="52">'A-52'!$C$5</definedName>
    <definedName name="_Ref414639940" localSheetId="53">'A-53'!$C$5</definedName>
    <definedName name="_Ref414639940" localSheetId="54">'A-54'!$C$5</definedName>
    <definedName name="_Ref414639940" localSheetId="55">'A-55'!$C$5</definedName>
    <definedName name="_Ref414639940" localSheetId="56">'A-56'!$C$5</definedName>
    <definedName name="_Ref414639940" localSheetId="57">'A-57'!$C$5</definedName>
    <definedName name="_Ref414639940" localSheetId="58">'A-58'!$C$5</definedName>
    <definedName name="_Ref414639940" localSheetId="59">'A-59'!$C$5</definedName>
    <definedName name="_Ref414639940" localSheetId="60">'A-60'!$C$5</definedName>
    <definedName name="_Ref414969817" localSheetId="29">'A-29'!$C$5</definedName>
    <definedName name="_Ref416179262" localSheetId="5">'A-5'!$C$6</definedName>
    <definedName name="_Ref416179298" localSheetId="13">'A-13'!$C$6</definedName>
    <definedName name="_Ref416179311" localSheetId="14">'A-14'!$C$5</definedName>
    <definedName name="_Ref416179327" localSheetId="16">'A-16'!$C$5</definedName>
    <definedName name="_Ref416179516" localSheetId="11">'A-11'!$C$6</definedName>
    <definedName name="_Ref416179516" localSheetId="12">'A-12'!$C$6</definedName>
    <definedName name="_Ref419210832" localSheetId="10">'A-10'!$C$5</definedName>
    <definedName name="_Ref419210832" localSheetId="15">'A-15'!$C$5</definedName>
    <definedName name="_Ref419210832" localSheetId="30">'A-30'!$C$5</definedName>
    <definedName name="_Ref419210832" localSheetId="31">'A-31'!$C$5</definedName>
    <definedName name="_Ref419210832" localSheetId="34">'A-34'!$C$5</definedName>
    <definedName name="_Ref419210832" localSheetId="37">'A-37'!$E$5</definedName>
    <definedName name="_Ref419210832" localSheetId="38">'A-38'!$C$5</definedName>
    <definedName name="_Ref419210832" localSheetId="39">'A-39'!$C$5</definedName>
    <definedName name="_Ref419210832" localSheetId="40">'A-40'!#REF!</definedName>
    <definedName name="_Ref419210832" localSheetId="41">'A-41'!$C$5</definedName>
    <definedName name="_Ref419210832" localSheetId="42">'A-42'!$C$5</definedName>
    <definedName name="_Ref419210832" localSheetId="43">'A-43'!$C$5</definedName>
    <definedName name="_Ref419210832" localSheetId="44">'A-44'!$C$5</definedName>
    <definedName name="_Ref419210832" localSheetId="45">'A-45'!$C$5</definedName>
    <definedName name="_Ref419210832" localSheetId="46">'A-46'!$C$5</definedName>
    <definedName name="_Ref419210832" localSheetId="47">'A-47'!$C$5</definedName>
    <definedName name="_Ref419210832" localSheetId="48">'A-48'!$C$5</definedName>
    <definedName name="_Ref419210832" localSheetId="50">'A-50'!$C$5</definedName>
    <definedName name="_Ref419210832" localSheetId="51">'A-51'!$C$5</definedName>
    <definedName name="_Ref419210832" localSheetId="52">'A-52'!$C$5</definedName>
    <definedName name="_Ref419210832" localSheetId="53">'A-53'!$C$5</definedName>
    <definedName name="_Ref419210832" localSheetId="54">'A-54'!$C$5</definedName>
    <definedName name="_Ref419210832" localSheetId="55">'A-55'!$C$5</definedName>
    <definedName name="_Ref419210832" localSheetId="56">'A-56'!$C$5</definedName>
    <definedName name="_Ref419210832" localSheetId="57">'A-57'!$C$5</definedName>
    <definedName name="_Ref419210832" localSheetId="58">'A-58'!$C$5</definedName>
    <definedName name="_Ref419210832" localSheetId="59">'A-59'!$C$5</definedName>
    <definedName name="_Ref419210832" localSheetId="60">'A-60'!$C$5</definedName>
    <definedName name="_Ref44346475" localSheetId="0">Índice!$AD$34</definedName>
    <definedName name="_Ref444769674" localSheetId="35">'A-35'!$C$5</definedName>
    <definedName name="_Ref444769674" localSheetId="36">'A-36'!$C$5</definedName>
    <definedName name="_Ref479760941" localSheetId="18">'A-18'!$C$5</definedName>
    <definedName name="_Ref479760941" localSheetId="19">'A-19'!$C$5</definedName>
    <definedName name="_Ref482088035" localSheetId="22">'A-22'!$C$5</definedName>
    <definedName name="_Ref482088048" localSheetId="23">'A-23'!$C$5</definedName>
    <definedName name="_Ref483921005" localSheetId="21">'A-21'!$C$5</definedName>
    <definedName name="_Ref515905412" localSheetId="10">'A-10'!$C$5</definedName>
    <definedName name="_Ref515905412" localSheetId="15">'A-15'!$C$5</definedName>
    <definedName name="_Ref515905412" localSheetId="24">'A-24'!$C$5</definedName>
    <definedName name="_Ref515905412" localSheetId="25">'A-25'!$C$5</definedName>
    <definedName name="_Ref515905412" localSheetId="26">'A-26'!$C$5</definedName>
    <definedName name="_Ref515905412" localSheetId="27">'A-27'!$C$5</definedName>
    <definedName name="_Ref515905412" localSheetId="29">'A-29'!$C$5</definedName>
    <definedName name="_Ref515905412" localSheetId="30">'A-30'!$C$5</definedName>
    <definedName name="_Ref515905412" localSheetId="31">'A-31'!$C$5</definedName>
    <definedName name="_Ref515905412" localSheetId="32">'A-32'!$C$5</definedName>
    <definedName name="_Ref515905412" localSheetId="33">'A-33'!$C$5</definedName>
    <definedName name="_Ref515905412" localSheetId="34">'A-34'!$C$5</definedName>
    <definedName name="_Ref515905412" localSheetId="35">'A-35'!$C$5</definedName>
    <definedName name="_Ref515905412" localSheetId="36">'A-36'!$C$5</definedName>
    <definedName name="_Ref515905412" localSheetId="37">'A-37'!$E$5</definedName>
    <definedName name="_Ref515905412" localSheetId="38">'A-38'!$C$5</definedName>
    <definedName name="_Ref515905412" localSheetId="39">'A-39'!$C$5</definedName>
    <definedName name="_Ref515905412" localSheetId="40">'A-40'!#REF!</definedName>
    <definedName name="_Ref515905412" localSheetId="41">'A-41'!$C$5</definedName>
    <definedName name="_Ref515905412" localSheetId="42">'A-42'!$C$5</definedName>
    <definedName name="_Ref515905412" localSheetId="43">'A-43'!$C$5</definedName>
    <definedName name="_Ref515905412" localSheetId="44">'A-44'!$C$5</definedName>
    <definedName name="_Ref515905412" localSheetId="45">'A-45'!$C$5</definedName>
    <definedName name="_Ref515905412" localSheetId="46">'A-46'!$C$5</definedName>
    <definedName name="_Ref515905412" localSheetId="47">'A-47'!$C$5</definedName>
    <definedName name="_Ref515905412" localSheetId="48">'A-48'!$C$5</definedName>
    <definedName name="_Ref515905412" localSheetId="50">'A-50'!$C$5</definedName>
    <definedName name="_Ref515905412" localSheetId="51">'A-51'!$C$5</definedName>
    <definedName name="_Ref515905412" localSheetId="52">'A-52'!$C$5</definedName>
    <definedName name="_Ref515905412" localSheetId="53">'A-53'!$C$5</definedName>
    <definedName name="_Ref515905412" localSheetId="54">'A-54'!$C$5</definedName>
    <definedName name="_Ref515905412" localSheetId="55">'A-55'!$C$5</definedName>
    <definedName name="_Ref515905412" localSheetId="56">'A-56'!$C$5</definedName>
    <definedName name="_Ref515905412" localSheetId="57">'A-57'!$C$5</definedName>
    <definedName name="_Ref515905412" localSheetId="58">'A-58'!$C$5</definedName>
    <definedName name="_Ref515905412" localSheetId="59">'A-59'!$C$5</definedName>
    <definedName name="_Ref515905412" localSheetId="60">'A-60'!$C$5</definedName>
    <definedName name="_Ref65601466" localSheetId="0">Índice!$Q$42</definedName>
    <definedName name="_Ref65677600" localSheetId="0">Índice!$AQ$10</definedName>
    <definedName name="_Ref65749564" localSheetId="0">Índice!$AQ$58</definedName>
    <definedName name="_Ref75947196" localSheetId="0">Índice!#REF!</definedName>
    <definedName name="_Ref75950553" localSheetId="0">Índice!$AQ$14</definedName>
    <definedName name="_Ref7775031" localSheetId="6">'A-6'!$C$6</definedName>
    <definedName name="_Ref7775031" localSheetId="7">'A-7'!$C$6</definedName>
    <definedName name="_Ref7775031" localSheetId="8">'A-8'!$C$6</definedName>
    <definedName name="_Ref7775031" localSheetId="9">'A-9'!$C$6</definedName>
    <definedName name="_Ref9848671" localSheetId="0">Índice!$AQ$66</definedName>
    <definedName name="_Ref9849419" localSheetId="0">Índice!$AQ$70</definedName>
    <definedName name="_TAB1">#N/A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_TAB2">#REF!</definedName>
    <definedName name="_Toc175051587" localSheetId="57">'A-57'!$G$7</definedName>
    <definedName name="a">#REF!</definedName>
    <definedName name="AA">#REF!</definedName>
    <definedName name="AAAAA" hidden="1">#REF!</definedName>
    <definedName name="BA_SUL">#N/A</definedName>
    <definedName name="capacidadinsII">#REF!</definedName>
    <definedName name="ci">#REF!</definedName>
    <definedName name="Coordenador1">#REF!</definedName>
    <definedName name="_xlnm.Criteria">#REF!</definedName>
    <definedName name="d" hidden="1">#REF!</definedName>
    <definedName name="ddd">#REF!</definedName>
    <definedName name="DF">#REF!</definedName>
    <definedName name="dfdfd">#REF!</definedName>
    <definedName name="e">#REF!</definedName>
    <definedName name="eee">#REF!</definedName>
    <definedName name="Erro">#REF!</definedName>
    <definedName name="Erro2">#REF!</definedName>
    <definedName name="Erro3">#REF!</definedName>
    <definedName name="ES">#REF!</definedName>
    <definedName name="glicer">#REF!</definedName>
    <definedName name="Glicerina">#REF!</definedName>
    <definedName name="GO">#REF!</definedName>
    <definedName name="Graf">#REF!</definedName>
    <definedName name="Imprime">#REF!</definedName>
    <definedName name="ImprimeT12">#REF!</definedName>
    <definedName name="ImprimeT13">#REF!</definedName>
    <definedName name="INIT">#REF!</definedName>
    <definedName name="layout">#REF!</definedName>
    <definedName name="LEAP">#REF!</definedName>
    <definedName name="LimiteFaixaCombustivel">#REF!</definedName>
    <definedName name="Log_Input_Produto_Log">#REF!</definedName>
    <definedName name="Macrot11">#REF!</definedName>
    <definedName name="MG">#REF!</definedName>
    <definedName name="MGMAP500_05_07municipios">#REF!</definedName>
    <definedName name="MILHO_2__SAFRA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MS">#REF!</definedName>
    <definedName name="MT">#REF!</definedName>
    <definedName name="NONLEAP">#REF!</definedName>
    <definedName name="Oferta_pde2021">#REF!</definedName>
    <definedName name="Oleaginosas..">#REF!</definedName>
    <definedName name="Pagina113i">#REF!</definedName>
    <definedName name="Pagina113p">#REF!</definedName>
    <definedName name="Pagina71e72i">#REF!</definedName>
    <definedName name="Pagina71e72p">#REF!</definedName>
    <definedName name="Pagina76e77i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>#REF!</definedName>
    <definedName name="PaginaT710e711p">#REF!</definedName>
    <definedName name="PaginaT712i">#REF!</definedName>
    <definedName name="PaginaT712p">#REF!</definedName>
    <definedName name="PaginaT71e72i">#REF!</definedName>
    <definedName name="PaginaT71e72p">#REF!</definedName>
    <definedName name="PaginaT73e74i">#REF!</definedName>
    <definedName name="PaginaT73e74p">#REF!</definedName>
    <definedName name="PaginaT75i">#REF!</definedName>
    <definedName name="PaginaT75p">#REF!</definedName>
    <definedName name="PaginaT78i">#REF!</definedName>
    <definedName name="PaginaT78p">#REF!</definedName>
    <definedName name="PaginaT79i">#REF!</definedName>
    <definedName name="PaginaT79p">#REF!</definedName>
    <definedName name="Per">#REF!</definedName>
    <definedName name="Periodo">#REF!</definedName>
    <definedName name="Período">#REF!</definedName>
    <definedName name="Plan2">#REF!</definedName>
    <definedName name="Ponteiro_A1">'A-1'!$A$1</definedName>
    <definedName name="Ponteiro_A2">'A-2'!$A$1</definedName>
    <definedName name="Ponteiro_A3">'A-3'!$A$1</definedName>
    <definedName name="Ponteiro_A4">'A-4'!$A$1</definedName>
    <definedName name="Ponteiro_A5">'A-5'!$A$1</definedName>
    <definedName name="PR">#REF!</definedName>
    <definedName name="Preencher">#REF!,#REF!,#REF!</definedName>
    <definedName name="Print1">#REF!</definedName>
    <definedName name="Quadro_II___Base_monetária_e_componentes">#REF!</definedName>
    <definedName name="Quadro_VI___Meios_de_pagamento_e_componentes">#REF!</definedName>
    <definedName name="QUADRO2">#REF!</definedName>
    <definedName name="QUADRO3">#REF!</definedName>
    <definedName name="Ref_Input_Periodo">#REF!</definedName>
    <definedName name="RJ">#REF!</definedName>
    <definedName name="RO">#REF!</definedName>
    <definedName name="Rota..">#REF!</definedName>
    <definedName name="RS">#REF!</definedName>
    <definedName name="Saldos_em_final_de_período">#REF!</definedName>
    <definedName name="SC">#REF!</definedName>
    <definedName name="sdrvsdtv">#REF!</definedName>
    <definedName name="SP">#REF!</definedName>
    <definedName name="SPMAP500_03_07municipios">#REF!</definedName>
    <definedName name="sss">#REF!</definedName>
    <definedName name="STATUS1">#REF!</definedName>
    <definedName name="Suprimento_de_Milho">#REF!</definedName>
    <definedName name="tab_leiloes">#REF!</definedName>
    <definedName name="Tab11a">#REF!</definedName>
    <definedName name="tabela1">#N/A</definedName>
    <definedName name="TO">#REF!</definedName>
    <definedName name="tre">#REF!</definedName>
    <definedName name="UF">#REF!</definedName>
    <definedName name="w">#REF!</definedName>
    <definedName name="x">#REF!</definedName>
    <definedName name="xx">#REF!</definedName>
    <definedName name="xxx">#REF!</definedName>
    <definedName name="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7" l="1"/>
  <c r="C5" i="146"/>
  <c r="C5" i="145"/>
  <c r="C5" i="142"/>
  <c r="C5" i="19"/>
  <c r="E118" i="14"/>
  <c r="C5" i="75" l="1"/>
  <c r="E5" i="141"/>
  <c r="C5" i="80"/>
  <c r="C5" i="69"/>
  <c r="C5" i="77"/>
  <c r="C5" i="135"/>
  <c r="C5" i="78"/>
  <c r="C5" i="68" l="1"/>
  <c r="C5" i="79"/>
  <c r="C5" i="140"/>
  <c r="E14" i="67"/>
  <c r="D14" i="67"/>
  <c r="C14" i="67"/>
  <c r="F14" i="67"/>
  <c r="C5" i="67"/>
  <c r="C5" i="66" l="1"/>
  <c r="C5" i="46"/>
  <c r="C5" i="84"/>
  <c r="C5" i="87"/>
  <c r="C5" i="43"/>
  <c r="C5" i="85"/>
  <c r="C5" i="41"/>
  <c r="C5" i="86"/>
  <c r="C5" i="83"/>
  <c r="C5" i="35" l="1"/>
  <c r="C5" i="34"/>
  <c r="C5" i="33"/>
  <c r="C5" i="32"/>
  <c r="C5" i="74"/>
  <c r="C5" i="31"/>
  <c r="C5" i="73"/>
  <c r="C5" i="29"/>
  <c r="C5" i="139"/>
  <c r="C5" i="132" l="1"/>
  <c r="C5" i="27"/>
  <c r="C5" i="26" l="1"/>
  <c r="C5" i="23"/>
  <c r="C5" i="22" l="1"/>
  <c r="C5" i="21"/>
  <c r="C5" i="20"/>
  <c r="C5" i="98"/>
  <c r="C5" i="133"/>
  <c r="C6" i="6"/>
  <c r="C5" i="18"/>
  <c r="C5" i="137"/>
  <c r="C5" i="14" l="1"/>
  <c r="E105" i="14"/>
  <c r="F105" i="14"/>
  <c r="E116" i="14"/>
  <c r="F116" i="14"/>
  <c r="E128" i="14"/>
  <c r="F128" i="14"/>
  <c r="F106" i="14"/>
  <c r="F107" i="14"/>
  <c r="F108" i="14"/>
  <c r="F109" i="14"/>
  <c r="F110" i="14"/>
  <c r="F111" i="14"/>
  <c r="F112" i="14"/>
  <c r="F113" i="14"/>
  <c r="F114" i="14"/>
  <c r="F115" i="14"/>
  <c r="E106" i="14"/>
  <c r="E107" i="14"/>
  <c r="E108" i="14"/>
  <c r="E109" i="14"/>
  <c r="E110" i="14"/>
  <c r="E111" i="14"/>
  <c r="E112" i="14"/>
  <c r="E113" i="14"/>
  <c r="E114" i="14"/>
  <c r="E115" i="14"/>
  <c r="F118" i="14"/>
  <c r="F119" i="14"/>
  <c r="F120" i="14"/>
  <c r="F121" i="14"/>
  <c r="F122" i="14"/>
  <c r="F123" i="14"/>
  <c r="F124" i="14"/>
  <c r="F125" i="14"/>
  <c r="F126" i="14"/>
  <c r="F127" i="14"/>
  <c r="E119" i="14"/>
  <c r="E120" i="14"/>
  <c r="E121" i="14"/>
  <c r="E122" i="14"/>
  <c r="E123" i="14"/>
  <c r="E124" i="14"/>
  <c r="E125" i="14"/>
  <c r="E126" i="14"/>
  <c r="E127" i="14"/>
  <c r="C6" i="12" l="1"/>
  <c r="C6" i="115"/>
  <c r="C6" i="11"/>
  <c r="C5" i="136"/>
  <c r="C6" i="10"/>
  <c r="C6" i="130"/>
  <c r="C6" i="128"/>
  <c r="C6" i="8"/>
  <c r="C6" i="7"/>
  <c r="G19" i="136"/>
  <c r="E9" i="77" l="1"/>
  <c r="E13" i="135"/>
  <c r="E12" i="135"/>
  <c r="E11" i="135"/>
  <c r="E10" i="135"/>
  <c r="E20" i="83"/>
  <c r="F19" i="20"/>
  <c r="I19" i="20" s="1"/>
  <c r="F18" i="20"/>
  <c r="G18" i="20" s="1"/>
  <c r="H17" i="20"/>
  <c r="F17" i="20"/>
  <c r="I17" i="20" s="1"/>
  <c r="F16" i="20"/>
  <c r="I16" i="20" s="1"/>
  <c r="F15" i="20"/>
  <c r="G15" i="20" s="1"/>
  <c r="H14" i="20"/>
  <c r="F14" i="20"/>
  <c r="I14" i="20" s="1"/>
  <c r="F13" i="20"/>
  <c r="I13" i="20" s="1"/>
  <c r="F12" i="20"/>
  <c r="G12" i="20" s="1"/>
  <c r="H11" i="20"/>
  <c r="F11" i="20"/>
  <c r="I11" i="20" s="1"/>
  <c r="F10" i="20"/>
  <c r="I10" i="20" s="1"/>
  <c r="F9" i="20"/>
  <c r="G9" i="20" s="1"/>
  <c r="H18" i="20" l="1"/>
  <c r="H9" i="20"/>
  <c r="H12" i="20"/>
  <c r="H15" i="20"/>
  <c r="I9" i="20"/>
  <c r="G11" i="20"/>
  <c r="I12" i="20"/>
  <c r="G14" i="20"/>
  <c r="I15" i="20"/>
  <c r="G17" i="20"/>
  <c r="I18" i="20"/>
  <c r="G10" i="20"/>
  <c r="G13" i="20"/>
  <c r="G16" i="20"/>
  <c r="G19" i="20"/>
  <c r="H10" i="20"/>
  <c r="H19" i="20"/>
  <c r="H13" i="20"/>
  <c r="H16" i="20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C14" i="86"/>
  <c r="D11" i="86" s="1"/>
  <c r="F20" i="33"/>
  <c r="E20" i="33"/>
  <c r="D20" i="33"/>
  <c r="C20" i="33"/>
  <c r="F19" i="33"/>
  <c r="D9" i="86" l="1"/>
  <c r="D12" i="86"/>
  <c r="D10" i="86"/>
  <c r="D13" i="86"/>
  <c r="C6" i="129"/>
  <c r="C14" i="85" l="1"/>
  <c r="F20" i="41" l="1"/>
  <c r="H20" i="41"/>
  <c r="G20" i="41"/>
  <c r="E20" i="43"/>
  <c r="H19" i="41" l="1"/>
  <c r="G19" i="41"/>
  <c r="F19" i="41"/>
  <c r="C19" i="83" l="1"/>
  <c r="F11" i="33" l="1"/>
  <c r="F12" i="33"/>
  <c r="F13" i="33"/>
  <c r="F14" i="33"/>
  <c r="F15" i="33"/>
  <c r="F16" i="33"/>
  <c r="F17" i="33"/>
  <c r="F18" i="33"/>
  <c r="F10" i="33"/>
  <c r="H19" i="33"/>
  <c r="G19" i="33"/>
  <c r="C19" i="33"/>
  <c r="D19" i="33"/>
  <c r="E19" i="33"/>
  <c r="H18" i="41" l="1"/>
  <c r="G18" i="41"/>
  <c r="F18" i="41"/>
  <c r="H17" i="41"/>
  <c r="G17" i="41"/>
  <c r="F17" i="41"/>
  <c r="H16" i="41"/>
  <c r="G16" i="41"/>
  <c r="F16" i="41"/>
  <c r="H15" i="41"/>
  <c r="G15" i="41"/>
  <c r="F15" i="41"/>
  <c r="H14" i="41"/>
  <c r="G14" i="41"/>
  <c r="F14" i="41"/>
  <c r="H13" i="41"/>
  <c r="G13" i="41"/>
  <c r="F13" i="41"/>
  <c r="H12" i="41"/>
  <c r="G12" i="41"/>
  <c r="F12" i="41"/>
  <c r="H11" i="41"/>
  <c r="G11" i="41"/>
  <c r="F11" i="41"/>
  <c r="H10" i="41"/>
  <c r="G10" i="41"/>
  <c r="F10" i="41"/>
  <c r="H9" i="41"/>
  <c r="G9" i="41"/>
  <c r="F9" i="41"/>
  <c r="F9" i="33" l="1"/>
  <c r="C18" i="33" l="1"/>
  <c r="D18" i="33"/>
  <c r="E18" i="33"/>
  <c r="E18" i="83" l="1"/>
  <c r="E21" i="66" l="1"/>
  <c r="E22" i="66"/>
  <c r="E23" i="66"/>
  <c r="E24" i="66"/>
  <c r="E25" i="66"/>
  <c r="E26" i="66"/>
  <c r="E27" i="66"/>
  <c r="E28" i="66"/>
  <c r="E29" i="66"/>
  <c r="E30" i="66"/>
  <c r="E31" i="66"/>
  <c r="E32" i="66"/>
  <c r="D9" i="33" l="1"/>
  <c r="E9" i="33"/>
  <c r="D10" i="33"/>
  <c r="E10" i="33"/>
  <c r="D11" i="33"/>
  <c r="E11" i="33"/>
  <c r="D12" i="33"/>
  <c r="E12" i="33"/>
  <c r="D13" i="33"/>
  <c r="E13" i="33"/>
  <c r="D14" i="33"/>
  <c r="E14" i="33"/>
  <c r="D15" i="33"/>
  <c r="E15" i="33"/>
  <c r="D16" i="33"/>
  <c r="E16" i="33"/>
  <c r="D17" i="33"/>
  <c r="E17" i="33"/>
  <c r="C10" i="33"/>
  <c r="C11" i="33"/>
  <c r="C12" i="33"/>
  <c r="C13" i="33"/>
  <c r="C14" i="33"/>
  <c r="C15" i="33"/>
  <c r="C16" i="33"/>
  <c r="C17" i="33"/>
  <c r="C9" i="33"/>
  <c r="F12" i="78" l="1"/>
  <c r="F11" i="78"/>
  <c r="F10" i="78"/>
  <c r="F9" i="78"/>
  <c r="E9" i="66" l="1"/>
  <c r="E10" i="66"/>
  <c r="E11" i="66"/>
  <c r="E12" i="66"/>
  <c r="E13" i="66"/>
  <c r="E14" i="66"/>
  <c r="E15" i="66"/>
  <c r="E16" i="66"/>
  <c r="E17" i="66"/>
  <c r="E18" i="66"/>
  <c r="E19" i="66"/>
  <c r="E20" i="66"/>
  <c r="C6" i="4" l="1"/>
  <c r="C6" i="24"/>
  <c r="C6" i="3"/>
</calcChain>
</file>

<file path=xl/sharedStrings.xml><?xml version="1.0" encoding="utf-8"?>
<sst xmlns="http://schemas.openxmlformats.org/spreadsheetml/2006/main" count="888" uniqueCount="430">
  <si>
    <t>Análise de Conjuntura - Ano 2023</t>
  </si>
  <si>
    <t>Gráfico 1 - Área colhida e de plantio de cana do setor sucroenergético (Brasil)</t>
  </si>
  <si>
    <t>Gráfico 2 - Participação da cana planta na área total colhida e produtividade (Brasil)</t>
  </si>
  <si>
    <t>Gráfico 3 - Idade média do canavial (Brasil e regiões)</t>
  </si>
  <si>
    <t>Voltar p/ Índice</t>
  </si>
  <si>
    <t>Safra</t>
  </si>
  <si>
    <t>Área de Plantio</t>
  </si>
  <si>
    <t xml:space="preserve">Área colhida </t>
  </si>
  <si>
    <t>(Milhões de hectares)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</si>
  <si>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</si>
  <si>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</si>
  <si>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</si>
  <si>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</si>
  <si>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</si>
  <si>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</si>
  <si>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</si>
  <si>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</si>
  <si>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</si>
  <si>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</si>
  <si>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% de cana planta</t>
  </si>
  <si>
    <t>Perfil desejado</t>
  </si>
  <si>
    <t>Expansão</t>
  </si>
  <si>
    <t>Renovação</t>
  </si>
  <si>
    <t>Produtividade</t>
  </si>
  <si>
    <t>(%)</t>
  </si>
  <si>
    <t>(tc/ha)</t>
  </si>
  <si>
    <t>Brasil</t>
  </si>
  <si>
    <t>Centro-Sul</t>
  </si>
  <si>
    <t>Norte-Nordeste</t>
  </si>
  <si>
    <t>(Nº de cortes)</t>
  </si>
  <si>
    <t>Ano</t>
  </si>
  <si>
    <t>Total</t>
  </si>
  <si>
    <t>(Bilhões de reais)</t>
  </si>
  <si>
    <t>Agrícola</t>
  </si>
  <si>
    <t>Açúcar</t>
  </si>
  <si>
    <t>Etanol</t>
  </si>
  <si>
    <t>Cogeração</t>
  </si>
  <si>
    <t>Colheita mecanizada (Brasil)</t>
  </si>
  <si>
    <t>Colheita mecanizada (C-Sul)</t>
  </si>
  <si>
    <t>Plantio mecanizado (C-Sul)</t>
  </si>
  <si>
    <t>Rendimento de ATR (Brasil)</t>
  </si>
  <si>
    <t>Kg ATR / tc</t>
  </si>
  <si>
    <t>07/08</t>
  </si>
  <si>
    <t>08/09</t>
  </si>
  <si>
    <t>09/10</t>
  </si>
  <si>
    <t>10/11</t>
  </si>
  <si>
    <t>11/12</t>
  </si>
  <si>
    <t>12/13</t>
  </si>
  <si>
    <t>13/14</t>
  </si>
  <si>
    <t>Cana processada</t>
  </si>
  <si>
    <t>ATR</t>
  </si>
  <si>
    <t>(Milhões de ton)</t>
  </si>
  <si>
    <t>1ª Safra</t>
  </si>
  <si>
    <t>2ª Safra</t>
  </si>
  <si>
    <t>3ª Safra</t>
  </si>
  <si>
    <t>(Milhões de toneladas)</t>
  </si>
  <si>
    <t>03/04</t>
  </si>
  <si>
    <t>04/05</t>
  </si>
  <si>
    <t>05/06</t>
  </si>
  <si>
    <t>06/07</t>
  </si>
  <si>
    <t>Mato Grosso</t>
  </si>
  <si>
    <t>Mato Grosso do Sul</t>
  </si>
  <si>
    <t>Goiás</t>
  </si>
  <si>
    <t>Paraná</t>
  </si>
  <si>
    <t>São Paulo</t>
  </si>
  <si>
    <t xml:space="preserve">Anidro </t>
  </si>
  <si>
    <t xml:space="preserve">Hidratado </t>
  </si>
  <si>
    <t xml:space="preserve">Total </t>
  </si>
  <si>
    <t>(Bilhões de litros)</t>
  </si>
  <si>
    <t>Mês</t>
  </si>
  <si>
    <t>Etanol Total</t>
  </si>
  <si>
    <t>Etanol Milho</t>
  </si>
  <si>
    <t>Etanol Cana</t>
  </si>
  <si>
    <t>% Etanol de milho/ Produção total</t>
  </si>
  <si>
    <t>Anidro</t>
  </si>
  <si>
    <t>Hidratado</t>
  </si>
  <si>
    <t xml:space="preserve"> Total</t>
  </si>
  <si>
    <t>Produção</t>
  </si>
  <si>
    <t>Exportação</t>
  </si>
  <si>
    <t>Consumo interno + variação de estoque</t>
  </si>
  <si>
    <t>Açúcar VHP</t>
  </si>
  <si>
    <t>Açúcar refinado</t>
  </si>
  <si>
    <t>(cents/lb)</t>
  </si>
  <si>
    <t>(% ATR)</t>
  </si>
  <si>
    <t>Licenciamento</t>
  </si>
  <si>
    <t>(Milhões de unidades)</t>
  </si>
  <si>
    <t>Norte</t>
  </si>
  <si>
    <t>Nordeste</t>
  </si>
  <si>
    <t>Sudeste</t>
  </si>
  <si>
    <t>Sul</t>
  </si>
  <si>
    <t>lim. Sup.</t>
  </si>
  <si>
    <t>lim. Inf.</t>
  </si>
  <si>
    <t>(Milhões de litros)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</si>
  <si>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</si>
  <si>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</si>
  <si>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</si>
  <si>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</si>
  <si>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</si>
  <si>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</si>
  <si>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</si>
  <si>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</si>
  <si>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</si>
  <si>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</si>
  <si>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</si>
  <si>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</si>
  <si>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Gasolina A</t>
  </si>
  <si>
    <t>(Milhões de m³ gas. equiv.)</t>
  </si>
  <si>
    <t>Gasolina C</t>
  </si>
  <si>
    <t>Etanol hidratado</t>
  </si>
  <si>
    <t>Demanda</t>
  </si>
  <si>
    <t>Importação líquida</t>
  </si>
  <si>
    <t>Consumidor</t>
  </si>
  <si>
    <t>Distribuidor</t>
  </si>
  <si>
    <t>Usina/SP</t>
  </si>
  <si>
    <t>(R$/litro - dez/22)</t>
  </si>
  <si>
    <t>PE/PG</t>
  </si>
  <si>
    <t>PE</t>
  </si>
  <si>
    <t>PG</t>
  </si>
  <si>
    <t>UFs</t>
  </si>
  <si>
    <t>Gasolina</t>
  </si>
  <si>
    <t>Diferenciação 2023</t>
  </si>
  <si>
    <t>MG</t>
  </si>
  <si>
    <t>SP</t>
  </si>
  <si>
    <t>MA</t>
  </si>
  <si>
    <t>BA</t>
  </si>
  <si>
    <t>PR</t>
  </si>
  <si>
    <t>MS</t>
  </si>
  <si>
    <t>DF</t>
  </si>
  <si>
    <t>RN</t>
  </si>
  <si>
    <t>PA</t>
  </si>
  <si>
    <t>PI</t>
  </si>
  <si>
    <t>GO</t>
  </si>
  <si>
    <t>PB</t>
  </si>
  <si>
    <t>CE</t>
  </si>
  <si>
    <t>AC</t>
  </si>
  <si>
    <t>AL</t>
  </si>
  <si>
    <t>AM</t>
  </si>
  <si>
    <t>AP</t>
  </si>
  <si>
    <t>ES</t>
  </si>
  <si>
    <t>MT</t>
  </si>
  <si>
    <t>RJ</t>
  </si>
  <si>
    <t>RO</t>
  </si>
  <si>
    <t>RR</t>
  </si>
  <si>
    <t>RS</t>
  </si>
  <si>
    <t>SC</t>
  </si>
  <si>
    <t>SE</t>
  </si>
  <si>
    <t>TO</t>
  </si>
  <si>
    <t>Implantação (Cana)</t>
  </si>
  <si>
    <t>Fechamento (Cana)</t>
  </si>
  <si>
    <t>Reativação (Cana)</t>
  </si>
  <si>
    <t>Implantação (Milho)</t>
  </si>
  <si>
    <t>(unidades)</t>
  </si>
  <si>
    <t>(mil m³/dia)</t>
  </si>
  <si>
    <t>Regiões</t>
  </si>
  <si>
    <t>Etanol Anidro</t>
  </si>
  <si>
    <t>Etanol Hidratado</t>
  </si>
  <si>
    <t>Outros Álcoois</t>
  </si>
  <si>
    <t>(bilhões de litros)</t>
  </si>
  <si>
    <t>Centro-Oeste</t>
  </si>
  <si>
    <t>Hidráulica
(&gt;30 MW)</t>
  </si>
  <si>
    <t>PCH</t>
  </si>
  <si>
    <t>Térmica</t>
  </si>
  <si>
    <t>Eólica</t>
  </si>
  <si>
    <t>Solar Fotovoltaica</t>
  </si>
  <si>
    <t>Térmica a Biomassa</t>
  </si>
  <si>
    <r>
      <t>(GW</t>
    </r>
    <r>
      <rPr>
        <vertAlign val="subscript"/>
        <sz val="11"/>
        <color theme="1"/>
        <rFont val="Calibri"/>
        <family val="2"/>
        <scheme val="minor"/>
      </rPr>
      <t>méd</t>
    </r>
    <r>
      <rPr>
        <sz val="11"/>
        <color theme="1"/>
        <rFont val="Calibri"/>
        <family val="2"/>
        <scheme val="minor"/>
      </rPr>
      <t>)</t>
    </r>
  </si>
  <si>
    <t>Autoconsumo</t>
  </si>
  <si>
    <t>Leilões de Energia de Reserva</t>
  </si>
  <si>
    <t>Leilões de Energia Nova</t>
  </si>
  <si>
    <t>Leilões de Fonte Alternativa</t>
  </si>
  <si>
    <t>PROINFA</t>
  </si>
  <si>
    <t>Energia Injetada</t>
  </si>
  <si>
    <t xml:space="preserve">Cana Processada </t>
  </si>
  <si>
    <t>(Mtc)</t>
  </si>
  <si>
    <t>Térmicas Sucroenergéticas</t>
  </si>
  <si>
    <t xml:space="preserve"> PLD SE/CO</t>
  </si>
  <si>
    <t>Cana</t>
  </si>
  <si>
    <t>Demais</t>
  </si>
  <si>
    <t>Cana injetada</t>
  </si>
  <si>
    <t>Demais injetadas</t>
  </si>
  <si>
    <t>Leilão</t>
  </si>
  <si>
    <t>Preço do diesel na refinaria (sem ICMS)</t>
  </si>
  <si>
    <t>Preço do biodiesel no leilão</t>
  </si>
  <si>
    <t>Preço do biodiesel - negociação livre</t>
  </si>
  <si>
    <t>c/ SCS</t>
  </si>
  <si>
    <t>sem SCS</t>
  </si>
  <si>
    <t>TOTAL</t>
  </si>
  <si>
    <t>Consumo</t>
  </si>
  <si>
    <t>(mil m³/ano)</t>
  </si>
  <si>
    <t>(mil m³)</t>
  </si>
  <si>
    <t>Produção regional</t>
  </si>
  <si>
    <t>Litros</t>
  </si>
  <si>
    <t>Produção de diesel</t>
  </si>
  <si>
    <t>Importação Líquida de diesel</t>
  </si>
  <si>
    <t>Produção de biodiesel</t>
  </si>
  <si>
    <t>(m³)</t>
  </si>
  <si>
    <t>Matérias-primas</t>
  </si>
  <si>
    <t>Participação</t>
  </si>
  <si>
    <t>Óleo de Soja</t>
  </si>
  <si>
    <t>Materiais graxos</t>
  </si>
  <si>
    <t>Outras</t>
  </si>
  <si>
    <t>Gordura Bovina</t>
  </si>
  <si>
    <t>Palma/Dendê</t>
  </si>
  <si>
    <t>Consumo interno</t>
  </si>
  <si>
    <t>Uso p/ biodiesel</t>
  </si>
  <si>
    <t>Receita</t>
  </si>
  <si>
    <t>Glicerina</t>
  </si>
  <si>
    <t>Glicerol</t>
  </si>
  <si>
    <t>Glicerina - receita</t>
  </si>
  <si>
    <t>Glicerol - receita</t>
  </si>
  <si>
    <t>(1.000 ton)</t>
  </si>
  <si>
    <t>(US$ milhões)</t>
  </si>
  <si>
    <t>Importação</t>
  </si>
  <si>
    <t>Dispêndio</t>
  </si>
  <si>
    <t>Exp. Líquida</t>
  </si>
  <si>
    <t>Insumos</t>
  </si>
  <si>
    <t>etanol hidratado</t>
  </si>
  <si>
    <t>etanol anidro</t>
  </si>
  <si>
    <t>biodiesel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</si>
  <si>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</si>
  <si>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)</t>
    </r>
  </si>
  <si>
    <t>cana</t>
  </si>
  <si>
    <t>milho</t>
  </si>
  <si>
    <t xml:space="preserve">oleaginosas </t>
  </si>
  <si>
    <t>insumos graxos</t>
  </si>
  <si>
    <t>Rota Tecnológica</t>
  </si>
  <si>
    <t>Certificações</t>
  </si>
  <si>
    <t>Volume Elegível</t>
  </si>
  <si>
    <t>(quant.)</t>
  </si>
  <si>
    <t>Etanol 1G de cana</t>
  </si>
  <si>
    <t>Biodiesel</t>
  </si>
  <si>
    <t>Etanol 1G de cana e milho (Flex)</t>
  </si>
  <si>
    <t>Etanol 1G de milho (Full)</t>
  </si>
  <si>
    <t>Etanol 1G2G (usina integrada)</t>
  </si>
  <si>
    <t>Biometano</t>
  </si>
  <si>
    <t>Biocombustível</t>
  </si>
  <si>
    <t>Mín de Nota de Eficiência Energético-Ambiental</t>
  </si>
  <si>
    <t>Média de Nota de Eficiência Energético-Ambiental</t>
  </si>
  <si>
    <t>Máx de Nota de Eficiência Energético-Ambiental</t>
  </si>
  <si>
    <r>
      <t>(gCO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>/MJ)</t>
    </r>
  </si>
  <si>
    <t>Etanol anidro</t>
  </si>
  <si>
    <t>Min</t>
  </si>
  <si>
    <t>Média</t>
  </si>
  <si>
    <t>Máx</t>
  </si>
  <si>
    <t>Range</t>
  </si>
  <si>
    <t>Meta Anterior</t>
  </si>
  <si>
    <t>Limite Superior</t>
  </si>
  <si>
    <t>Meta Atual</t>
  </si>
  <si>
    <t>Limite Inferior</t>
  </si>
  <si>
    <t>(Milhões de CBIOs)</t>
  </si>
  <si>
    <t>Data</t>
  </si>
  <si>
    <t>Emissor</t>
  </si>
  <si>
    <t>Parte Obrigada</t>
  </si>
  <si>
    <t>Parte Não Obrigada</t>
  </si>
  <si>
    <t>Aposentadoria</t>
  </si>
  <si>
    <t>(Quant. de CBIO)</t>
  </si>
  <si>
    <t>Número de negócios</t>
  </si>
  <si>
    <t>Preço médio do CBIO</t>
  </si>
  <si>
    <t>(Milhões de CBIO)</t>
  </si>
  <si>
    <t>(R$/CBIO)</t>
  </si>
  <si>
    <t>Diesel</t>
  </si>
  <si>
    <t>Var. Independ.</t>
  </si>
  <si>
    <t>média gasolina, diesel e GNV</t>
  </si>
  <si>
    <t>NEEA</t>
  </si>
  <si>
    <t>IC Biocombustível</t>
  </si>
  <si>
    <t>IC fóssil substituto</t>
  </si>
  <si>
    <t>IC projetada</t>
  </si>
  <si>
    <r>
      <t>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/MJ</t>
    </r>
  </si>
  <si>
    <t>Meta 2023</t>
  </si>
  <si>
    <t>Anidro de milho</t>
  </si>
  <si>
    <t>Anidro de cana</t>
  </si>
  <si>
    <t>Hidratado de milho</t>
  </si>
  <si>
    <t>Hidratado de cana</t>
  </si>
  <si>
    <t>Gráfico 4 - Colheita e Plantio mecanizados x Rendimento da cana</t>
  </si>
  <si>
    <t>Gráfico 5 - Histórico anual do processamento de cana e ATR</t>
  </si>
  <si>
    <t>Gráfico 6 - Evolução da produção de milho e distribuição por safra</t>
  </si>
  <si>
    <t>Exportação líquida</t>
  </si>
  <si>
    <t>Consumo interno (outros)</t>
  </si>
  <si>
    <t>Consumo interno (etanol)</t>
  </si>
  <si>
    <t>Gráfico 7 - Evolução da destinação do milho no país</t>
  </si>
  <si>
    <t>Gráfico 8 - Processamento mensal de milho para a produção de etanol, por unidade da federação</t>
  </si>
  <si>
    <t>Gráfico 9 - Produção brasileira de etanol de milho</t>
  </si>
  <si>
    <t>Gráfico 10 - Produção brasileira de etanol total (da cana e do milho)</t>
  </si>
  <si>
    <t>Gráfico 11 - Produção mensal de etanol de cana e de milho</t>
  </si>
  <si>
    <t>Gráfico 12- Evolução mensal do estoque físico de etanol</t>
  </si>
  <si>
    <t>Gráfico 13 - Produção e exportação brasileira de açúcar</t>
  </si>
  <si>
    <t>Média VHP</t>
  </si>
  <si>
    <t>Média refinado</t>
  </si>
  <si>
    <t>Gráfico 14 - Preços internacionais do açúcar VHP e refinado</t>
  </si>
  <si>
    <t>Açúcar VHP (Contrato nº11)</t>
  </si>
  <si>
    <t>Hidratado (c/ CBIO)</t>
  </si>
  <si>
    <t>Mix açúcar (%)</t>
  </si>
  <si>
    <t>Mês/ano</t>
  </si>
  <si>
    <t>Gráfico 15 - Mix e preços do açúcar e etanol hidratado (c/CBIO)</t>
  </si>
  <si>
    <t>Gráfico 16 – Mix de produção (açúcar x etanol)</t>
  </si>
  <si>
    <t>Gráfico 17 - Valor captado de financiamentos públicos para o setor de etanol e açúcar</t>
  </si>
  <si>
    <t>Gráfico 18 - Licenciamentos de veículos leves</t>
  </si>
  <si>
    <t>Gráfico 19 - Licenciamento de motocicletas</t>
  </si>
  <si>
    <t>Gráfico 20 - Demanda do ciclo Otto – Faixa de variação dos últimos 5 anos versus 2023</t>
  </si>
  <si>
    <t>Gráfico 21 - Demanda do ciclo Otto e participação dos diferentes combustíveis</t>
  </si>
  <si>
    <t>Gráfico 22 – Demanda anual de etanol hidratado e gasolina C</t>
  </si>
  <si>
    <t>Gráfico 23 - Produção, demanda e importação líquida de gasolina A</t>
  </si>
  <si>
    <t>Gráfico 24 - Preços de etanol hidratado</t>
  </si>
  <si>
    <t>Gráfico 25 - Relação de preços entre o hidratado e a gasolina C (PE/PG)</t>
  </si>
  <si>
    <t>Gráfico 26 - PE, PG e relação PE/PG mensal em 2023</t>
  </si>
  <si>
    <r>
      <t>R$ const.</t>
    </r>
    <r>
      <rPr>
        <vertAlign val="subscript"/>
        <sz val="11"/>
        <color theme="1"/>
        <rFont val="Calibri"/>
        <family val="2"/>
        <scheme val="minor"/>
      </rPr>
      <t>(dez-23)</t>
    </r>
    <r>
      <rPr>
        <sz val="11"/>
        <color theme="1"/>
        <rFont val="Calibri"/>
        <family val="2"/>
        <scheme val="minor"/>
      </rPr>
      <t>/l</t>
    </r>
  </si>
  <si>
    <t>Dif. $</t>
  </si>
  <si>
    <t>Consumo EHC</t>
  </si>
  <si>
    <t xml:space="preserve">Produção EHC </t>
  </si>
  <si>
    <t>Gráfico 28 - Diferença entre preços gasolina C e hidratado, produção e consumo do EHC – Brasil</t>
  </si>
  <si>
    <t>Gráfico 29 - Fluxo de usinas de etanol de cana e milho no Brasil</t>
  </si>
  <si>
    <t>Gráfico 30 - Evolução da capacidade instalada de produção de etanol no Brasil</t>
  </si>
  <si>
    <t>Gráfico 31 - Capacidade brasileira de tancagem de etanol por região em 2023</t>
  </si>
  <si>
    <t>Gráfico 32 - Participação da biomassa de cana na geração elétrica</t>
  </si>
  <si>
    <t xml:space="preserve">Gráfico 33 - Autoconsumo e energia exportada pelas usinas de biomassa de cana </t>
  </si>
  <si>
    <t>Gráfico 34 - Histórico de energia exportada para o SIN e cana processada</t>
  </si>
  <si>
    <t>Gráfico 35 - Geração térmica a biomassa de cana versus PLD</t>
  </si>
  <si>
    <t>Gráfico 36 - Participação das demais biomassas X cana-de-açúcar</t>
  </si>
  <si>
    <t>Gráfico 37 - Preços médios - biodiesel e diesel sem ICMS</t>
  </si>
  <si>
    <t>Gráfico 38 - Capacidade Nominal Autorizada e Consumo de Biodiesel em 2023</t>
  </si>
  <si>
    <t>Gráfico 39 - Produção regional de Biodiesel em 2023</t>
  </si>
  <si>
    <t>Gráfico 40 - Oferta de diesel A e produção de biodiesel</t>
  </si>
  <si>
    <t>Gráfico 41 - Participação de matérias-primas para a produção de biodiesel em 2023</t>
  </si>
  <si>
    <t>Gráfico 42 - Mercado de óleo de soja</t>
  </si>
  <si>
    <t>Gráfico 43 - Exportação de glicerina e glicerol</t>
  </si>
  <si>
    <t>Gráfico 44 – Importação de metanol para biodiesel</t>
  </si>
  <si>
    <t>Gráfico 45 - Exportações e importações brasileiras de etanol – 2012 a 2023</t>
  </si>
  <si>
    <t>Gráfico 46 - Exportações e importações mensais de etanol – 2022 a 2023</t>
  </si>
  <si>
    <t>Gráfico 47 - Emissões Evitadas com Bioenergia em 2023</t>
  </si>
  <si>
    <t>resíduos</t>
  </si>
  <si>
    <t>Gráfico 48 - Emissões Evitadas com Bioenergia nos últimos 5 anos</t>
  </si>
  <si>
    <t>Anos</t>
  </si>
  <si>
    <t>Bioeletricidade</t>
  </si>
  <si>
    <r>
      <t>(MtCO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</si>
  <si>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Gráfico 49 - Certificações de produção de biocombustíveis válidas</t>
  </si>
  <si>
    <t>Certificados Aprovados Válidos - 2024</t>
  </si>
  <si>
    <t>Solicitados em  2021</t>
  </si>
  <si>
    <t>Solicitados em  2022</t>
  </si>
  <si>
    <t>Solicitados em  2023</t>
  </si>
  <si>
    <t>Solicitados em  2024</t>
  </si>
  <si>
    <t>Gráfico 50 - Certificações por rota de produção e percentual do volume elegível por rota</t>
  </si>
  <si>
    <t>Gráfico 51 - Nota de Eficiência Energético-Ambiental das unidades certificadas</t>
  </si>
  <si>
    <t>Gráfico 52 - Intensidade de Carbono do biocombustível e de seu substituto fóssil e NEEA</t>
  </si>
  <si>
    <t>Gráfico 53 - Metas compulsórias de redução de emissões de GEE e IC projetada</t>
  </si>
  <si>
    <t>Gráfico 54 - Estoque X Aposentadoria de CBIO 2023</t>
  </si>
  <si>
    <t>Gráfico 55 - Quantidades negociadas e preços médios de CBIO</t>
  </si>
  <si>
    <r>
      <t>(R$</t>
    </r>
    <r>
      <rPr>
        <vertAlign val="subscript"/>
        <sz val="11"/>
        <color theme="1"/>
        <rFont val="Calibri"/>
        <family val="2"/>
        <scheme val="minor"/>
      </rPr>
      <t>(dez/2023)</t>
    </r>
    <r>
      <rPr>
        <sz val="11"/>
        <color theme="1"/>
        <rFont val="Calibri"/>
        <family val="2"/>
        <scheme val="minor"/>
      </rPr>
      <t xml:space="preserve"> milhares/m³)</t>
    </r>
  </si>
  <si>
    <t>(R$ - dez/23)</t>
  </si>
  <si>
    <t>Faixa de variação 2018-2023</t>
  </si>
  <si>
    <t>Gráfico 56 - Emissões de GEE do Brasil, por setor, em MtCO2</t>
  </si>
  <si>
    <t>Mudança de Uso da Terra e Floresta</t>
  </si>
  <si>
    <t>Agropecuária</t>
  </si>
  <si>
    <t>Energia</t>
  </si>
  <si>
    <t>Resíduos</t>
  </si>
  <si>
    <t>Processos Industriais</t>
  </si>
  <si>
    <t>Produção Total (eixo esquerdo)</t>
  </si>
  <si>
    <t>Gráfico 27 - Diferenciação Tributária - ICMS “ad rem” (*) (gasolina C x etanol hidratado) 2023</t>
  </si>
  <si>
    <t>Região Centro-Oeste</t>
  </si>
  <si>
    <t>Região Nordeste</t>
  </si>
  <si>
    <t>Região Norte</t>
  </si>
  <si>
    <t>Região Sudeste</t>
  </si>
  <si>
    <t>Região Sul</t>
  </si>
  <si>
    <t>Gráfico 57 – Área de produção de milho</t>
  </si>
  <si>
    <t>Gráfico 58 –Produção de milho</t>
  </si>
  <si>
    <t>Gráfico 59 - Perfil de ocupação do milho de segunda safra no Brasil, por estado</t>
  </si>
  <si>
    <t>Gráfico 60 - Potencial de produção incremental de biocombustível</t>
  </si>
  <si>
    <t>1976/77</t>
  </si>
  <si>
    <t xml:space="preserve">1977/78 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</si>
  <si>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</si>
  <si>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</si>
  <si>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</si>
  <si>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</si>
  <si>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</si>
  <si>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</si>
  <si>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</si>
  <si>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</si>
  <si>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</si>
  <si>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</si>
  <si>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</si>
  <si>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</si>
  <si>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</si>
  <si>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</si>
  <si>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</si>
  <si>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</si>
  <si>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</si>
  <si>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</si>
  <si>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</si>
  <si>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</si>
  <si>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</si>
  <si>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</si>
  <si>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</si>
  <si>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</si>
  <si>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</si>
  <si>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</si>
  <si>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</si>
  <si>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</si>
  <si>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</si>
  <si>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</si>
  <si>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 xml:space="preserve">2008/09 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</si>
  <si>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</si>
  <si>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</si>
  <si>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</si>
  <si>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</si>
  <si>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</si>
  <si>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</si>
  <si>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</si>
  <si>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</si>
  <si>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</si>
  <si>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</si>
  <si>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</si>
  <si>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</si>
  <si>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</si>
  <si>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</si>
  <si>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Área 1ª safra</t>
  </si>
  <si>
    <t>Área 2ª safra</t>
  </si>
  <si>
    <t>Área 3ª safra</t>
  </si>
  <si>
    <t>(Mha)</t>
  </si>
  <si>
    <t>Produção 1ª safra</t>
  </si>
  <si>
    <t>Produção 2ª safra</t>
  </si>
  <si>
    <t>Produção 3ª safra</t>
  </si>
  <si>
    <t>(Mt)</t>
  </si>
  <si>
    <t>Minas Gerais</t>
  </si>
  <si>
    <t>Tocantins</t>
  </si>
  <si>
    <t>Maranhão</t>
  </si>
  <si>
    <t>Disponível p/ expansão de 2ª safra (%)</t>
  </si>
  <si>
    <t>Soja 2ª safra (Mha)</t>
  </si>
  <si>
    <t>Milho 2ª safra (Mha)</t>
  </si>
  <si>
    <t>Produção atual</t>
  </si>
  <si>
    <t>Potencial 1 (provável)</t>
  </si>
  <si>
    <t>Potencial 2 (aspiracional)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</si>
</sst>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[$-416]mmm\-yy;@"/>
    <numFmt numFmtId="168" formatCode="0_);\(0\)"/>
    <numFmt numFmtId="169" formatCode="0.0000"/>
    <numFmt numFmtId="170" formatCode="[$-416]d\-mmm\-yy;@"/>
    <numFmt numFmtId="171" formatCode="0.0000%"/>
    <numFmt numFmtId="172" formatCode="_-* #,##0.0_-;\-* #,##0.0_-;_-* &quot;-&quot;??_-;_-@_-"/>
    <numFmt numFmtId="173" formatCode="_-* #,##0_-;\-* #,##0_-;_-* &quot;-&quot;??_-;_-@_-"/>
    <numFmt numFmtId="174" formatCode="_(&quot;R$ &quot;* #,##0.00_);_(&quot;R$ &quot;* \(#,##0.00\);_(&quot;R$ &quot;* &quot;-&quot;??_);_(@_)"/>
    <numFmt numFmtId="175" formatCode="_(* #,##0.000_);_(* \(#,##0.000\);_(* &quot;-&quot;??_);_(@_)"/>
    <numFmt numFmtId="176" formatCode="#,##0.000"/>
    <numFmt numFmtId="177" formatCode="_(* #,##0.00_);_(* \(#,##0.00\);_(* &quot;-&quot;??_);_(@_)"/>
    <numFmt numFmtId="178" formatCode="0.000"/>
    <numFmt numFmtId="179" formatCode="#,##0.0_ ;\-#,##0.0\ "/>
    <numFmt numFmtId="180" formatCode="0.00000%"/>
    <numFmt numFmtId="181" formatCode="#,##0.0000000"/>
    <numFmt numFmtId="182" formatCode="0.00000"/>
    <numFmt numFmtId="183" formatCode="0.0000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name val="Arial 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E7E6E6"/>
      <name val="Calibri"/>
      <family val="2"/>
      <scheme val="minor"/>
    </font>
    <font>
      <sz val="11"/>
      <color theme="1"/>
      <name val="Tahoma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1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tted">
        <color auto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7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19" fillId="0" borderId="0"/>
    <xf numFmtId="0" fontId="8" fillId="0" borderId="0"/>
    <xf numFmtId="0" fontId="8" fillId="0" borderId="0">
      <alignment vertical="center"/>
    </xf>
    <xf numFmtId="0" fontId="19" fillId="0" borderId="0"/>
    <xf numFmtId="0" fontId="19" fillId="0" borderId="0"/>
    <xf numFmtId="0" fontId="8" fillId="0" borderId="0">
      <alignment vertical="center"/>
    </xf>
    <xf numFmtId="0" fontId="19" fillId="0" borderId="0"/>
    <xf numFmtId="0" fontId="2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43" fontId="8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quotePrefix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1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left" vertical="top"/>
    </xf>
    <xf numFmtId="165" fontId="0" fillId="0" borderId="0" xfId="2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top"/>
    </xf>
    <xf numFmtId="0" fontId="1" fillId="0" borderId="0" xfId="0" applyFont="1" applyAlignment="1">
      <alignment vertical="top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top"/>
    </xf>
    <xf numFmtId="17" fontId="0" fillId="0" borderId="0" xfId="0" applyNumberFormat="1" applyAlignment="1">
      <alignment vertical="top"/>
    </xf>
    <xf numFmtId="4" fontId="0" fillId="0" borderId="0" xfId="0" applyNumberForma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Continuous" vertical="top"/>
    </xf>
    <xf numFmtId="3" fontId="0" fillId="0" borderId="0" xfId="0" applyNumberFormat="1" applyAlignment="1">
      <alignment vertical="top"/>
    </xf>
    <xf numFmtId="0" fontId="0" fillId="0" borderId="2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top"/>
    </xf>
    <xf numFmtId="0" fontId="0" fillId="0" borderId="2" xfId="0" applyBorder="1" applyAlignment="1">
      <alignment horizontal="centerContinuous" wrapText="1"/>
    </xf>
    <xf numFmtId="164" fontId="0" fillId="0" borderId="0" xfId="2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Continuous" vertical="top" wrapText="1"/>
    </xf>
    <xf numFmtId="1" fontId="0" fillId="0" borderId="0" xfId="0" applyNumberFormat="1" applyAlignment="1">
      <alignment horizontal="center" vertical="top"/>
    </xf>
    <xf numFmtId="4" fontId="0" fillId="0" borderId="0" xfId="2" applyNumberFormat="1" applyFont="1" applyAlignment="1">
      <alignment horizontal="center" vertical="top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 wrapText="1"/>
    </xf>
    <xf numFmtId="0" fontId="10" fillId="0" borderId="8" xfId="5" applyFont="1" applyBorder="1"/>
    <xf numFmtId="3" fontId="0" fillId="0" borderId="0" xfId="0" applyNumberFormat="1" applyAlignment="1">
      <alignment horizontal="center" vertical="top"/>
    </xf>
    <xf numFmtId="3" fontId="0" fillId="0" borderId="0" xfId="2" applyNumberFormat="1" applyFont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0" fillId="0" borderId="0" xfId="2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9" fontId="0" fillId="0" borderId="3" xfId="2" applyFont="1" applyBorder="1" applyAlignment="1">
      <alignment horizontal="center" vertical="top"/>
    </xf>
    <xf numFmtId="165" fontId="0" fillId="0" borderId="0" xfId="2" applyNumberFormat="1" applyFont="1" applyBorder="1" applyAlignment="1">
      <alignment horizontal="center" vertical="top"/>
    </xf>
    <xf numFmtId="166" fontId="0" fillId="0" borderId="0" xfId="2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Continuous" vertical="top"/>
    </xf>
    <xf numFmtId="166" fontId="0" fillId="0" borderId="11" xfId="0" applyNumberFormat="1" applyBorder="1" applyAlignment="1">
      <alignment horizontal="center" vertical="top"/>
    </xf>
    <xf numFmtId="1" fontId="4" fillId="0" borderId="0" xfId="1" applyNumberFormat="1" applyFont="1" applyAlignment="1">
      <alignment horizontal="center" vertical="top"/>
    </xf>
    <xf numFmtId="1" fontId="0" fillId="0" borderId="0" xfId="0" applyNumberFormat="1" applyAlignment="1">
      <alignment vertical="top"/>
    </xf>
    <xf numFmtId="1" fontId="11" fillId="0" borderId="1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0" fontId="11" fillId="0" borderId="1" xfId="0" applyFont="1" applyBorder="1"/>
    <xf numFmtId="166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6" fontId="13" fillId="0" borderId="0" xfId="0" applyNumberFormat="1" applyFont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Continuous" vertical="top" wrapText="1"/>
    </xf>
    <xf numFmtId="166" fontId="0" fillId="0" borderId="3" xfId="2" applyNumberFormat="1" applyFont="1" applyBorder="1" applyAlignment="1">
      <alignment horizontal="center" vertical="top"/>
    </xf>
    <xf numFmtId="2" fontId="0" fillId="0" borderId="0" xfId="2" applyNumberFormat="1" applyFont="1" applyAlignment="1">
      <alignment horizontal="center" vertical="top"/>
    </xf>
    <xf numFmtId="169" fontId="0" fillId="0" borderId="0" xfId="2" applyNumberFormat="1" applyFont="1" applyAlignment="1">
      <alignment horizontal="center" vertical="top"/>
    </xf>
    <xf numFmtId="166" fontId="1" fillId="0" borderId="3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17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9" fontId="0" fillId="0" borderId="0" xfId="2" applyFon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0" applyNumberFormat="1"/>
    <xf numFmtId="165" fontId="0" fillId="0" borderId="0" xfId="0" applyNumberFormat="1"/>
    <xf numFmtId="0" fontId="10" fillId="0" borderId="9" xfId="5" applyFont="1" applyBorder="1"/>
    <xf numFmtId="169" fontId="0" fillId="0" borderId="0" xfId="0" applyNumberFormat="1" applyAlignment="1">
      <alignment horizontal="center" vertical="top"/>
    </xf>
    <xf numFmtId="171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72" fontId="0" fillId="0" borderId="0" xfId="8" applyNumberFormat="1" applyFont="1" applyAlignment="1">
      <alignment horizontal="center" vertical="top"/>
    </xf>
    <xf numFmtId="172" fontId="0" fillId="0" borderId="0" xfId="8" applyNumberFormat="1" applyFont="1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Alignment="1">
      <alignment vertical="top"/>
    </xf>
    <xf numFmtId="165" fontId="0" fillId="0" borderId="0" xfId="0" applyNumberFormat="1" applyAlignment="1">
      <alignment vertical="top"/>
    </xf>
    <xf numFmtId="173" fontId="0" fillId="0" borderId="0" xfId="8" applyNumberFormat="1" applyFont="1" applyAlignment="1">
      <alignment vertical="top"/>
    </xf>
    <xf numFmtId="43" fontId="0" fillId="0" borderId="0" xfId="8" applyFont="1" applyAlignment="1">
      <alignment vertical="top"/>
    </xf>
    <xf numFmtId="165" fontId="0" fillId="0" borderId="0" xfId="2" applyNumberFormat="1" applyFont="1" applyAlignment="1">
      <alignment vertical="top"/>
    </xf>
    <xf numFmtId="49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top"/>
    </xf>
    <xf numFmtId="169" fontId="1" fillId="0" borderId="0" xfId="0" applyNumberFormat="1" applyFont="1" applyAlignment="1">
      <alignment horizontal="center" vertical="top"/>
    </xf>
    <xf numFmtId="178" fontId="0" fillId="0" borderId="0" xfId="0" applyNumberFormat="1" applyAlignment="1">
      <alignment horizontal="center" vertical="top"/>
    </xf>
    <xf numFmtId="0" fontId="22" fillId="0" borderId="0" xfId="0" applyFont="1" applyAlignment="1">
      <alignment vertical="top"/>
    </xf>
    <xf numFmtId="166" fontId="22" fillId="0" borderId="0" xfId="0" applyNumberFormat="1" applyFont="1" applyAlignment="1">
      <alignment vertical="top"/>
    </xf>
    <xf numFmtId="1" fontId="22" fillId="0" borderId="0" xfId="0" applyNumberFormat="1" applyFont="1" applyAlignment="1">
      <alignment horizontal="center" vertical="top"/>
    </xf>
    <xf numFmtId="166" fontId="22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Continuous" vertical="top" wrapText="1"/>
    </xf>
    <xf numFmtId="9" fontId="0" fillId="0" borderId="0" xfId="0" applyNumberFormat="1" applyAlignment="1">
      <alignment vertical="top"/>
    </xf>
    <xf numFmtId="0" fontId="0" fillId="0" borderId="2" xfId="0" applyBorder="1" applyAlignment="1">
      <alignment horizontal="center" vertical="top" wrapText="1"/>
    </xf>
    <xf numFmtId="43" fontId="0" fillId="0" borderId="0" xfId="8" applyFont="1"/>
    <xf numFmtId="43" fontId="0" fillId="0" borderId="0" xfId="8" applyFont="1" applyAlignment="1">
      <alignment horizontal="center" vertical="top"/>
    </xf>
    <xf numFmtId="0" fontId="1" fillId="0" borderId="0" xfId="0" applyFont="1" applyAlignment="1">
      <alignment horizontal="center"/>
    </xf>
    <xf numFmtId="11" fontId="0" fillId="0" borderId="0" xfId="0" applyNumberFormat="1"/>
    <xf numFmtId="2" fontId="0" fillId="0" borderId="3" xfId="0" applyNumberFormat="1" applyBorder="1" applyAlignment="1">
      <alignment horizontal="center" vertical="top"/>
    </xf>
    <xf numFmtId="0" fontId="0" fillId="0" borderId="2" xfId="0" applyBorder="1" applyAlignment="1">
      <alignment horizontal="centerContinuous"/>
    </xf>
    <xf numFmtId="0" fontId="0" fillId="0" borderId="4" xfId="0" applyBorder="1"/>
    <xf numFmtId="164" fontId="0" fillId="0" borderId="3" xfId="0" applyNumberFormat="1" applyBorder="1" applyAlignment="1">
      <alignment horizontal="center" vertical="top"/>
    </xf>
    <xf numFmtId="0" fontId="0" fillId="0" borderId="14" xfId="0" applyBorder="1" applyAlignment="1">
      <alignment horizontal="centerContinuous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22" fillId="0" borderId="0" xfId="0" applyFont="1" applyAlignment="1">
      <alignment vertical="top" wrapText="1"/>
    </xf>
    <xf numFmtId="43" fontId="0" fillId="0" borderId="0" xfId="8" applyFont="1" applyBorder="1" applyAlignment="1">
      <alignment vertical="top"/>
    </xf>
    <xf numFmtId="2" fontId="0" fillId="0" borderId="15" xfId="2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79" fontId="0" fillId="0" borderId="0" xfId="8" applyNumberFormat="1" applyFont="1" applyAlignment="1">
      <alignment horizontal="center" vertical="top"/>
    </xf>
    <xf numFmtId="0" fontId="0" fillId="0" borderId="0" xfId="2" applyNumberFormat="1" applyFont="1" applyAlignment="1">
      <alignment vertical="top"/>
    </xf>
    <xf numFmtId="180" fontId="0" fillId="0" borderId="0" xfId="0" applyNumberFormat="1" applyAlignment="1">
      <alignment vertical="top"/>
    </xf>
    <xf numFmtId="164" fontId="0" fillId="0" borderId="13" xfId="0" applyNumberFormat="1" applyBorder="1" applyAlignment="1">
      <alignment horizontal="center" vertical="top"/>
    </xf>
    <xf numFmtId="43" fontId="0" fillId="0" borderId="0" xfId="0" applyNumberFormat="1" applyAlignment="1">
      <alignment horizontal="center" vertical="top"/>
    </xf>
    <xf numFmtId="3" fontId="24" fillId="0" borderId="0" xfId="0" applyNumberFormat="1" applyFont="1"/>
    <xf numFmtId="165" fontId="0" fillId="0" borderId="0" xfId="2" applyNumberFormat="1" applyFont="1" applyBorder="1" applyAlignment="1">
      <alignment vertical="top"/>
    </xf>
    <xf numFmtId="10" fontId="0" fillId="0" borderId="0" xfId="2" applyNumberFormat="1" applyFont="1" applyBorder="1" applyAlignment="1">
      <alignment horizontal="center" vertical="top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center"/>
    </xf>
    <xf numFmtId="3" fontId="26" fillId="0" borderId="0" xfId="0" applyNumberFormat="1" applyFont="1"/>
    <xf numFmtId="4" fontId="26" fillId="0" borderId="0" xfId="0" applyNumberFormat="1" applyFont="1"/>
    <xf numFmtId="179" fontId="0" fillId="0" borderId="0" xfId="0" applyNumberFormat="1" applyAlignment="1">
      <alignment vertical="top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Continuous" vertical="top" wrapText="1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vertical="top" wrapText="1"/>
    </xf>
    <xf numFmtId="181" fontId="0" fillId="0" borderId="0" xfId="0" applyNumberFormat="1" applyAlignment="1">
      <alignment vertical="top"/>
    </xf>
    <xf numFmtId="182" fontId="0" fillId="0" borderId="0" xfId="0" applyNumberFormat="1" applyAlignment="1">
      <alignment horizontal="center" vertical="top"/>
    </xf>
    <xf numFmtId="183" fontId="0" fillId="0" borderId="0" xfId="0" applyNumberFormat="1" applyAlignment="1">
      <alignment horizontal="center" vertical="top"/>
    </xf>
    <xf numFmtId="166" fontId="28" fillId="0" borderId="0" xfId="0" applyNumberFormat="1" applyFont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178" fontId="0" fillId="0" borderId="0" xfId="0" applyNumberFormat="1"/>
    <xf numFmtId="169" fontId="0" fillId="0" borderId="0" xfId="0" applyNumberFormat="1" applyAlignment="1">
      <alignment horizontal="center"/>
    </xf>
    <xf numFmtId="169" fontId="10" fillId="0" borderId="0" xfId="2" applyNumberFormat="1" applyFont="1" applyFill="1" applyBorder="1" applyAlignment="1">
      <alignment horizontal="center"/>
    </xf>
    <xf numFmtId="0" fontId="10" fillId="0" borderId="0" xfId="0" applyFont="1"/>
    <xf numFmtId="9" fontId="0" fillId="0" borderId="0" xfId="2" applyFont="1"/>
    <xf numFmtId="3" fontId="27" fillId="0" borderId="0" xfId="0" applyNumberFormat="1" applyFont="1" applyAlignment="1">
      <alignment horizontal="center" vertical="top"/>
    </xf>
    <xf numFmtId="9" fontId="0" fillId="0" borderId="0" xfId="2" applyFont="1" applyAlignment="1">
      <alignment horizontal="left" vertical="top"/>
    </xf>
    <xf numFmtId="1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6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167" fontId="10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" fillId="0" borderId="0" xfId="0" applyFont="1" applyAlignment="1">
      <alignment horizontal="centerContinuous"/>
    </xf>
    <xf numFmtId="0" fontId="29" fillId="0" borderId="0" xfId="0" applyFont="1" applyAlignment="1">
      <alignment horizontal="center" vertical="top"/>
    </xf>
    <xf numFmtId="2" fontId="0" fillId="0" borderId="16" xfId="0" applyNumberForma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1" fillId="0" borderId="17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 vertical="top"/>
    </xf>
    <xf numFmtId="0" fontId="23" fillId="0" borderId="0" xfId="0" applyFont="1" applyAlignment="1">
      <alignment vertical="center"/>
    </xf>
    <xf numFmtId="9" fontId="10" fillId="0" borderId="0" xfId="2" applyFont="1" applyFill="1" applyBorder="1" applyAlignment="1">
      <alignment horizontal="center"/>
    </xf>
    <xf numFmtId="169" fontId="0" fillId="0" borderId="0" xfId="2" applyNumberFormat="1" applyFont="1" applyFill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7" fontId="0" fillId="0" borderId="0" xfId="0" applyNumberFormat="1" applyAlignment="1">
      <alignment horizontal="center"/>
    </xf>
    <xf numFmtId="1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Continuous"/>
    </xf>
    <xf numFmtId="2" fontId="22" fillId="0" borderId="0" xfId="0" applyNumberFormat="1" applyFont="1" applyAlignment="1">
      <alignment horizontal="center" vertical="top"/>
    </xf>
    <xf numFmtId="1" fontId="4" fillId="0" borderId="0" xfId="1" applyNumberFormat="1" applyFont="1" applyAlignment="1">
      <alignment horizontal="centerContinuous" vertical="top"/>
    </xf>
    <xf numFmtId="0" fontId="10" fillId="0" borderId="0" xfId="5" applyFont="1"/>
    <xf numFmtId="0" fontId="0" fillId="2" borderId="2" xfId="0" applyFill="1" applyBorder="1" applyAlignment="1">
      <alignment horizontal="centerContinuous" vertical="top" wrapText="1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166" fontId="30" fillId="0" borderId="0" xfId="0" applyNumberFormat="1" applyFont="1" applyAlignment="1">
      <alignment vertical="top"/>
    </xf>
    <xf numFmtId="166" fontId="30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9" fontId="0" fillId="0" borderId="17" xfId="2" applyFont="1" applyBorder="1" applyAlignment="1">
      <alignment horizontal="center" vertical="top"/>
    </xf>
    <xf numFmtId="1" fontId="0" fillId="0" borderId="0" xfId="0" applyNumberFormat="1" applyAlignment="1">
      <alignment horizontal="center" vertical="center" wrapText="1"/>
    </xf>
    <xf numFmtId="1" fontId="0" fillId="0" borderId="0" xfId="2" applyNumberFormat="1" applyFont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30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168" fontId="10" fillId="0" borderId="9" xfId="4" applyNumberFormat="1" applyFont="1" applyFill="1" applyBorder="1" applyAlignment="1">
      <alignment horizontal="center" vertical="center"/>
    </xf>
    <xf numFmtId="168" fontId="10" fillId="0" borderId="12" xfId="4" applyNumberFormat="1" applyFont="1" applyFill="1" applyBorder="1" applyAlignment="1">
      <alignment horizontal="center" vertical="center"/>
    </xf>
    <xf numFmtId="168" fontId="10" fillId="0" borderId="10" xfId="4" applyNumberFormat="1" applyFont="1" applyFill="1" applyBorder="1" applyAlignment="1">
      <alignment horizontal="center" vertical="center"/>
    </xf>
    <xf numFmtId="168" fontId="10" fillId="0" borderId="8" xfId="4" applyNumberFormat="1" applyFont="1" applyFill="1" applyBorder="1" applyAlignment="1">
      <alignment horizontal="center" vertical="center"/>
    </xf>
  </cellXfs>
  <cellStyles count="76">
    <cellStyle name="Hiperlink" xfId="1" builtinId="8"/>
    <cellStyle name="Hiperlink 2" xfId="11" xr:uid="{D6201DA2-EF08-4F83-9FDC-370925BA6038}"/>
    <cellStyle name="Hiperlink 2 2" xfId="12" xr:uid="{D21DD32C-EA88-4343-93F8-824BB3D08A1A}"/>
    <cellStyle name="Hiperlink 3" xfId="13" xr:uid="{729C3F44-002D-41B5-8D18-1111CEC475CA}"/>
    <cellStyle name="Moeda 2" xfId="14" xr:uid="{46BBAA86-1AD8-4609-B8F6-31AE461599C8}"/>
    <cellStyle name="Moeda 3" xfId="15" xr:uid="{B054C728-A33B-4FD4-B143-F729D6462835}"/>
    <cellStyle name="Moeda 3 2" xfId="62" xr:uid="{743A2FA0-A3CF-4EE4-9B91-9CF114F5A424}"/>
    <cellStyle name="Normal" xfId="0" builtinId="0"/>
    <cellStyle name="Normal 10 2" xfId="3" xr:uid="{00000000-0005-0000-0000-000002000000}"/>
    <cellStyle name="Normal 12" xfId="16" xr:uid="{F01C669A-56C7-4F53-8AEA-411AB90B648D}"/>
    <cellStyle name="Normal 15" xfId="17" xr:uid="{45967D6B-600F-443F-A0BC-120435938833}"/>
    <cellStyle name="Normal 2" xfId="18" xr:uid="{914C9608-9F16-4EBF-8DE0-D06BCC6C7808}"/>
    <cellStyle name="Normal 2 2" xfId="19" xr:uid="{0C9A9353-1C3E-46D1-B3BB-759E43F2A181}"/>
    <cellStyle name="Normal 2 2 2" xfId="10" xr:uid="{00000000-0005-0000-0000-000003000000}"/>
    <cellStyle name="Normal 2 2 2 2" xfId="20" xr:uid="{9A09F663-B2CA-46DA-92ED-B08ADF33DA82}"/>
    <cellStyle name="Normal 2 3" xfId="21" xr:uid="{FF7817BB-86ED-40B3-B0A3-97E433BA78A5}"/>
    <cellStyle name="Normal 3" xfId="7" xr:uid="{00000000-0005-0000-0000-000004000000}"/>
    <cellStyle name="Normal 3 2" xfId="22" xr:uid="{2556FEF7-FA6B-4A57-98C7-667A098C8848}"/>
    <cellStyle name="Normal 3_A-29" xfId="54" xr:uid="{061CF5E9-92BB-4203-9341-096115589210}"/>
    <cellStyle name="Normal 4" xfId="23" xr:uid="{4993F8AB-E041-46BF-AE58-3C26C59A95A4}"/>
    <cellStyle name="Normal 4 2" xfId="24" xr:uid="{B4D84E0D-5EE1-49F4-935D-F2154E2C2524}"/>
    <cellStyle name="Normal 5" xfId="9" xr:uid="{00000000-0005-0000-0000-000005000000}"/>
    <cellStyle name="Normal 5 2" xfId="25" xr:uid="{A8C78C7D-E08A-4B1A-9CA9-65DB06E9A394}"/>
    <cellStyle name="Normal 5_A-29" xfId="52" xr:uid="{7915B52B-DB4D-4E95-A51A-FAD6880B5442}"/>
    <cellStyle name="Normal 6" xfId="26" xr:uid="{403C5D7B-4774-4AC1-93FC-05808ADDBCA7}"/>
    <cellStyle name="Normal 8" xfId="5" xr:uid="{00000000-0005-0000-0000-000006000000}"/>
    <cellStyle name="Porcentagem" xfId="2" builtinId="5"/>
    <cellStyle name="Porcentagem 2" xfId="27" xr:uid="{6C116FE2-34AB-4577-B9D7-E70932DBF351}"/>
    <cellStyle name="Porcentagem 2 2" xfId="28" xr:uid="{CDB05AB6-E8CE-4281-9ACF-180D5BAB6779}"/>
    <cellStyle name="Porcentagem 4 2" xfId="6" xr:uid="{00000000-0005-0000-0000-000008000000}"/>
    <cellStyle name="Separador de milhares" xfId="29" xr:uid="{748F5DAA-D18B-4EED-9997-B57FBABEDD72}"/>
    <cellStyle name="Separador de milhares 10" xfId="51" xr:uid="{AF291995-68E7-4A53-ABD2-059251C91B11}"/>
    <cellStyle name="Separador de milhares 10 2" xfId="74" xr:uid="{7E9917BE-0E2D-4E0F-B046-C5D1CF240613}"/>
    <cellStyle name="Separador de milhares 11" xfId="63" xr:uid="{10264634-B91E-4487-839D-59946BDB32F3}"/>
    <cellStyle name="Separador de milhares 2" xfId="30" xr:uid="{5A3A0EDB-387F-481A-A321-40FA7148C010}"/>
    <cellStyle name="Separador de milhares 2 2" xfId="31" xr:uid="{C299DB34-2B41-45CF-B06B-1F41DE96FBAA}"/>
    <cellStyle name="Separador de milhares 2 3" xfId="32" xr:uid="{211284E8-338A-4E10-902D-452186961C10}"/>
    <cellStyle name="Separador de milhares 2 4" xfId="33" xr:uid="{33B634F4-0792-42F6-9047-D4EBB5848152}"/>
    <cellStyle name="Separador de milhares 2 5" xfId="64" xr:uid="{56120559-45A3-461F-9381-038210C66A8F}"/>
    <cellStyle name="Separador de milhares 2_A-29" xfId="50" xr:uid="{A449ECC3-DD2B-4130-82AE-B8FF49C216C7}"/>
    <cellStyle name="Separador de milhares 3" xfId="34" xr:uid="{A9A7673A-40BB-481C-A0E4-AF52CD3D57F8}"/>
    <cellStyle name="Separador de milhares 4" xfId="35" xr:uid="{6977FD32-8443-4A8E-838A-9AA47CCF799C}"/>
    <cellStyle name="Separador de milhares 5" xfId="36" xr:uid="{A17EE813-86BD-46EB-BEBE-41002089E1B9}"/>
    <cellStyle name="Separador de milhares 5 2" xfId="37" xr:uid="{D8BE8AC9-4637-4CDC-B77E-EEB12B8DF3B7}"/>
    <cellStyle name="Separador de milhares 6" xfId="38" xr:uid="{EA02AA7D-60BB-4B31-B371-BCE87E139F7F}"/>
    <cellStyle name="Separador de milhares 7" xfId="39" xr:uid="{6E756C70-F90E-43E1-8683-F2A8628E49E3}"/>
    <cellStyle name="Separador de milhares 8" xfId="40" xr:uid="{4B3CB359-3CC2-4405-A56D-427E2439A61A}"/>
    <cellStyle name="Separador de milhares 8 2" xfId="65" xr:uid="{1A8A4F05-9C12-48F3-BC12-DDDF0B5B8028}"/>
    <cellStyle name="Separador de milhares 9" xfId="41" xr:uid="{ECFDC7D7-4A53-4C49-89D0-D4A1756585F6}"/>
    <cellStyle name="Vírgula" xfId="8" builtinId="3"/>
    <cellStyle name="Vírgula 2" xfId="42" xr:uid="{98E9CF80-8690-4CED-9DC2-7BD31CB23F25}"/>
    <cellStyle name="Vírgula 2 2" xfId="43" xr:uid="{EEA0CF54-4BFF-4FBB-BAF0-F8330FAB4270}"/>
    <cellStyle name="Vírgula 2 2 2" xfId="67" xr:uid="{DEA4D951-E607-4F68-AC58-FB0AB5D5F8EA}"/>
    <cellStyle name="Vírgula 2 3" xfId="44" xr:uid="{4AE173EB-C020-4F9A-A416-74C06B16A529}"/>
    <cellStyle name="Vírgula 2 3 2" xfId="68" xr:uid="{60BDCC34-60D6-40C4-B3D2-277E7C4020F4}"/>
    <cellStyle name="Vírgula 2 4" xfId="66" xr:uid="{31E3B9DF-D94B-4469-9CC4-DD8C60DFDBBC}"/>
    <cellStyle name="Vírgula 2_A-29" xfId="55" xr:uid="{32012E35-80FF-4C13-A5C1-8DD25E7BE97A}"/>
    <cellStyle name="Vírgula 3" xfId="45" xr:uid="{F9D1A6F8-DB83-46A3-B3EB-A6EC136B04AB}"/>
    <cellStyle name="Vírgula 3 2" xfId="46" xr:uid="{17505769-623D-4BCB-9AE4-998E571E58F2}"/>
    <cellStyle name="Vírgula 3 2 2" xfId="70" xr:uid="{E211E27E-7685-4649-B920-10C5F45A0604}"/>
    <cellStyle name="Vírgula 3 3" xfId="69" xr:uid="{31265C33-DDEE-49D7-8427-40BE3B372566}"/>
    <cellStyle name="Vírgula 3_A-29" xfId="56" xr:uid="{E11525ED-FD87-410B-A0AF-9EEA102AD8E9}"/>
    <cellStyle name="Vírgula 4" xfId="47" xr:uid="{725F09AB-8692-4E7E-9F18-19A48F3C36D8}"/>
    <cellStyle name="Vírgula 4 2" xfId="4" xr:uid="{00000000-0005-0000-0000-00000A000000}"/>
    <cellStyle name="Vírgula 4 2 2" xfId="60" xr:uid="{E41F130F-CDB5-4607-8023-8F373D8E6FD1}"/>
    <cellStyle name="Vírgula 4 3" xfId="71" xr:uid="{F4A286DA-5C58-4CB7-8183-759093ECF8D8}"/>
    <cellStyle name="Vírgula 4_A-29" xfId="57" xr:uid="{2A7DBD42-BBF2-45EB-BA1F-B6D79C069B4F}"/>
    <cellStyle name="Vírgula 5" xfId="48" xr:uid="{BEAD5BD6-CCDE-4B48-BB6E-AF5002301544}"/>
    <cellStyle name="Vírgula 5 2" xfId="53" xr:uid="{1D2CA8D5-582A-45CC-B09B-AF3FE25615F6}"/>
    <cellStyle name="Vírgula 5 2 2" xfId="75" xr:uid="{BA30D57B-1E17-4B5C-B8E4-D425CCCC2603}"/>
    <cellStyle name="Vírgula 5 3" xfId="72" xr:uid="{4DFA6AE5-EC45-4766-8044-65698089559C}"/>
    <cellStyle name="Vírgula 5_A-29" xfId="58" xr:uid="{5F377A9B-6DEF-4C1F-A79F-796E1B5B1DF1}"/>
    <cellStyle name="Vírgula 6" xfId="49" xr:uid="{5986443C-57AE-4392-880F-9AEBDC9C3EE2}"/>
    <cellStyle name="Vírgula 6 2" xfId="73" xr:uid="{C5BC1A4B-C7AF-42FD-93B2-FD67AADAE82A}"/>
    <cellStyle name="Vírgula 7" xfId="61" xr:uid="{B97A054F-0F3A-493B-A7D7-980E34AC65B8}"/>
    <cellStyle name="Vírgula 84" xfId="59" xr:uid="{4C8A396D-AECB-495D-BFC1-F5DC8BE54FAF}"/>
  </cellStyles>
  <dxfs count="0"/>
  <tableStyles count="0" defaultTableStyle="TableStyleMedium2" defaultPivotStyle="PivotStyleMedium9"/>
  <colors>
    <mruColors>
      <color rgb="FF6C9F4F"/>
      <color rgb="FF36445C"/>
      <color rgb="FF65B737"/>
      <color rgb="FF455877"/>
      <color rgb="FFF5C53D"/>
      <color rgb="FFF5D90B"/>
      <color rgb="FFE59609"/>
      <color rgb="FFE8B806"/>
      <color rgb="FFFFD833"/>
      <color rgb="FFFBD6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A-11'!A1"/><Relationship Id="rId18" Type="http://schemas.openxmlformats.org/officeDocument/2006/relationships/hyperlink" Target="#'A-17'!A1"/><Relationship Id="rId26" Type="http://schemas.openxmlformats.org/officeDocument/2006/relationships/hyperlink" Target="#'A-23'!A1"/><Relationship Id="rId39" Type="http://schemas.openxmlformats.org/officeDocument/2006/relationships/hyperlink" Target="#'A-36'!A1"/><Relationship Id="rId21" Type="http://schemas.openxmlformats.org/officeDocument/2006/relationships/hyperlink" Target="#'A-20'!A1"/><Relationship Id="rId34" Type="http://schemas.openxmlformats.org/officeDocument/2006/relationships/hyperlink" Target="#'A-31'!A1"/><Relationship Id="rId42" Type="http://schemas.openxmlformats.org/officeDocument/2006/relationships/hyperlink" Target="#'A-39'!A1"/><Relationship Id="rId47" Type="http://schemas.openxmlformats.org/officeDocument/2006/relationships/hyperlink" Target="#'A-44'!A1"/><Relationship Id="rId50" Type="http://schemas.openxmlformats.org/officeDocument/2006/relationships/hyperlink" Target="#'A-47'!A1"/><Relationship Id="rId55" Type="http://schemas.openxmlformats.org/officeDocument/2006/relationships/hyperlink" Target="#'A-52'!_Ref515905412"/><Relationship Id="rId63" Type="http://schemas.openxmlformats.org/officeDocument/2006/relationships/hyperlink" Target="#'A-59'!A1"/><Relationship Id="rId7" Type="http://schemas.openxmlformats.org/officeDocument/2006/relationships/hyperlink" Target="#Ponteiro_A5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9" Type="http://schemas.openxmlformats.org/officeDocument/2006/relationships/hyperlink" Target="#'A-26'!A1"/><Relationship Id="rId11" Type="http://schemas.openxmlformats.org/officeDocument/2006/relationships/hyperlink" Target="#'A-9'!A1"/><Relationship Id="rId24" Type="http://schemas.openxmlformats.org/officeDocument/2006/relationships/image" Target="../media/image3.png"/><Relationship Id="rId32" Type="http://schemas.openxmlformats.org/officeDocument/2006/relationships/hyperlink" Target="#'A-29'!A1"/><Relationship Id="rId37" Type="http://schemas.openxmlformats.org/officeDocument/2006/relationships/hyperlink" Target="#'A-34'!A1"/><Relationship Id="rId40" Type="http://schemas.openxmlformats.org/officeDocument/2006/relationships/hyperlink" Target="#'A-37'!A1"/><Relationship Id="rId45" Type="http://schemas.openxmlformats.org/officeDocument/2006/relationships/hyperlink" Target="#'A-42'!A1"/><Relationship Id="rId53" Type="http://schemas.openxmlformats.org/officeDocument/2006/relationships/hyperlink" Target="#'A-50'!A1"/><Relationship Id="rId58" Type="http://schemas.openxmlformats.org/officeDocument/2006/relationships/hyperlink" Target="#'A-55'!_Ref515905412"/><Relationship Id="rId5" Type="http://schemas.openxmlformats.org/officeDocument/2006/relationships/hyperlink" Target="#Ponteiro_A3"/><Relationship Id="rId61" Type="http://schemas.openxmlformats.org/officeDocument/2006/relationships/hyperlink" Target="#'A-57'!A1"/><Relationship Id="rId19" Type="http://schemas.openxmlformats.org/officeDocument/2006/relationships/hyperlink" Target="#'A-18'!A1"/><Relationship Id="rId14" Type="http://schemas.openxmlformats.org/officeDocument/2006/relationships/hyperlink" Target="#'A-12'!A1"/><Relationship Id="rId22" Type="http://schemas.openxmlformats.org/officeDocument/2006/relationships/hyperlink" Target="#'A-21'!A1"/><Relationship Id="rId27" Type="http://schemas.openxmlformats.org/officeDocument/2006/relationships/hyperlink" Target="#'A-24'!A1"/><Relationship Id="rId30" Type="http://schemas.openxmlformats.org/officeDocument/2006/relationships/hyperlink" Target="#'A-27'!A1"/><Relationship Id="rId35" Type="http://schemas.openxmlformats.org/officeDocument/2006/relationships/hyperlink" Target="#'A-32'!A1"/><Relationship Id="rId43" Type="http://schemas.openxmlformats.org/officeDocument/2006/relationships/hyperlink" Target="#'A-40'!A1"/><Relationship Id="rId48" Type="http://schemas.openxmlformats.org/officeDocument/2006/relationships/hyperlink" Target="#'A-45'!A1"/><Relationship Id="rId56" Type="http://schemas.openxmlformats.org/officeDocument/2006/relationships/hyperlink" Target="#'A-53'!_Ref515905412"/><Relationship Id="rId64" Type="http://schemas.openxmlformats.org/officeDocument/2006/relationships/hyperlink" Target="#'A-60'!A1"/><Relationship Id="rId8" Type="http://schemas.openxmlformats.org/officeDocument/2006/relationships/hyperlink" Target="#'A-6'!A1"/><Relationship Id="rId51" Type="http://schemas.openxmlformats.org/officeDocument/2006/relationships/hyperlink" Target="#'A-48'!A1"/><Relationship Id="rId3" Type="http://schemas.openxmlformats.org/officeDocument/2006/relationships/image" Target="../media/image2.png"/><Relationship Id="rId12" Type="http://schemas.openxmlformats.org/officeDocument/2006/relationships/hyperlink" Target="#'A-10'!A1"/><Relationship Id="rId17" Type="http://schemas.openxmlformats.org/officeDocument/2006/relationships/hyperlink" Target="#'A-16'!A1"/><Relationship Id="rId25" Type="http://schemas.openxmlformats.org/officeDocument/2006/relationships/hyperlink" Target="#'A-15'!A1"/><Relationship Id="rId33" Type="http://schemas.openxmlformats.org/officeDocument/2006/relationships/hyperlink" Target="#'A-30'!A1"/><Relationship Id="rId38" Type="http://schemas.openxmlformats.org/officeDocument/2006/relationships/hyperlink" Target="#'A-35'!A1"/><Relationship Id="rId46" Type="http://schemas.openxmlformats.org/officeDocument/2006/relationships/hyperlink" Target="#'A-43'!A1"/><Relationship Id="rId59" Type="http://schemas.openxmlformats.org/officeDocument/2006/relationships/image" Target="../media/image4.png"/><Relationship Id="rId20" Type="http://schemas.openxmlformats.org/officeDocument/2006/relationships/hyperlink" Target="#'A-19'!A1"/><Relationship Id="rId41" Type="http://schemas.openxmlformats.org/officeDocument/2006/relationships/hyperlink" Target="#'A-38'!A1"/><Relationship Id="rId54" Type="http://schemas.openxmlformats.org/officeDocument/2006/relationships/hyperlink" Target="#'A-51'!A1"/><Relationship Id="rId62" Type="http://schemas.openxmlformats.org/officeDocument/2006/relationships/hyperlink" Target="#'A-58'!A1"/><Relationship Id="rId1" Type="http://schemas.openxmlformats.org/officeDocument/2006/relationships/hyperlink" Target="#Ponteiro_A1"/><Relationship Id="rId6" Type="http://schemas.openxmlformats.org/officeDocument/2006/relationships/hyperlink" Target="#Ponteiro_A4"/><Relationship Id="rId15" Type="http://schemas.openxmlformats.org/officeDocument/2006/relationships/hyperlink" Target="#'A-13'!A1"/><Relationship Id="rId23" Type="http://schemas.openxmlformats.org/officeDocument/2006/relationships/hyperlink" Target="#'A-22'!A1"/><Relationship Id="rId28" Type="http://schemas.openxmlformats.org/officeDocument/2006/relationships/hyperlink" Target="#'A-25'!A1"/><Relationship Id="rId36" Type="http://schemas.openxmlformats.org/officeDocument/2006/relationships/hyperlink" Target="#'A-33'!A1"/><Relationship Id="rId49" Type="http://schemas.openxmlformats.org/officeDocument/2006/relationships/hyperlink" Target="#'A-46'!A1"/><Relationship Id="rId57" Type="http://schemas.openxmlformats.org/officeDocument/2006/relationships/hyperlink" Target="#'A-54'!_Ref515905412"/><Relationship Id="rId10" Type="http://schemas.openxmlformats.org/officeDocument/2006/relationships/hyperlink" Target="#'A-8'!A1"/><Relationship Id="rId31" Type="http://schemas.openxmlformats.org/officeDocument/2006/relationships/hyperlink" Target="#'A-28'!A1"/><Relationship Id="rId44" Type="http://schemas.openxmlformats.org/officeDocument/2006/relationships/hyperlink" Target="#'A-41'!A1"/><Relationship Id="rId52" Type="http://schemas.openxmlformats.org/officeDocument/2006/relationships/hyperlink" Target="#'A-49'!A1"/><Relationship Id="rId60" Type="http://schemas.openxmlformats.org/officeDocument/2006/relationships/hyperlink" Target="#'A-56'!A1"/><Relationship Id="rId4" Type="http://schemas.openxmlformats.org/officeDocument/2006/relationships/hyperlink" Target="#Ponteiro_A2"/><Relationship Id="rId9" Type="http://schemas.openxmlformats.org/officeDocument/2006/relationships/hyperlink" Target="#'A-7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587375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15669</xdr:colOff>
      <xdr:row>71</xdr:row>
      <xdr:rowOff>14494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587375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587375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587375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587375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587375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587375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587375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587375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587375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587375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587375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587375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587375</xdr:colOff>
      <xdr:row>58</xdr:row>
      <xdr:rowOff>177800</xdr:rowOff>
    </xdr:to>
    <xdr:pic>
      <xdr:nvPicPr>
        <xdr:cNvPr id="24" name="Imagem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</xdr:row>
      <xdr:rowOff>123825</xdr:rowOff>
    </xdr:from>
    <xdr:to>
      <xdr:col>27</xdr:col>
      <xdr:colOff>587375</xdr:colOff>
      <xdr:row>7</xdr:row>
      <xdr:rowOff>38100</xdr:rowOff>
    </xdr:to>
    <xdr:pic>
      <xdr:nvPicPr>
        <xdr:cNvPr id="25" name="Imagem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7</xdr:row>
      <xdr:rowOff>123825</xdr:rowOff>
    </xdr:from>
    <xdr:to>
      <xdr:col>27</xdr:col>
      <xdr:colOff>587375</xdr:colOff>
      <xdr:row>11</xdr:row>
      <xdr:rowOff>0</xdr:rowOff>
    </xdr:to>
    <xdr:pic>
      <xdr:nvPicPr>
        <xdr:cNvPr id="26" name="Imagem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11</xdr:row>
      <xdr:rowOff>123825</xdr:rowOff>
    </xdr:from>
    <xdr:to>
      <xdr:col>27</xdr:col>
      <xdr:colOff>587375</xdr:colOff>
      <xdr:row>15</xdr:row>
      <xdr:rowOff>0</xdr:rowOff>
    </xdr:to>
    <xdr:pic>
      <xdr:nvPicPr>
        <xdr:cNvPr id="27" name="Imagem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15</xdr:row>
      <xdr:rowOff>123825</xdr:rowOff>
    </xdr:from>
    <xdr:to>
      <xdr:col>27</xdr:col>
      <xdr:colOff>587375</xdr:colOff>
      <xdr:row>19</xdr:row>
      <xdr:rowOff>0</xdr:rowOff>
    </xdr:to>
    <xdr:pic>
      <xdr:nvPicPr>
        <xdr:cNvPr id="28" name="Imagem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123825</xdr:rowOff>
    </xdr:from>
    <xdr:to>
      <xdr:col>27</xdr:col>
      <xdr:colOff>587375</xdr:colOff>
      <xdr:row>23</xdr:row>
      <xdr:rowOff>0</xdr:rowOff>
    </xdr:to>
    <xdr:pic>
      <xdr:nvPicPr>
        <xdr:cNvPr id="30" name="Imagem 2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23</xdr:row>
      <xdr:rowOff>123825</xdr:rowOff>
    </xdr:from>
    <xdr:to>
      <xdr:col>27</xdr:col>
      <xdr:colOff>587375</xdr:colOff>
      <xdr:row>27</xdr:row>
      <xdr:rowOff>0</xdr:rowOff>
    </xdr:to>
    <xdr:pic>
      <xdr:nvPicPr>
        <xdr:cNvPr id="31" name="Imagem 3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27</xdr:row>
      <xdr:rowOff>123825</xdr:rowOff>
    </xdr:from>
    <xdr:to>
      <xdr:col>27</xdr:col>
      <xdr:colOff>587375</xdr:colOff>
      <xdr:row>31</xdr:row>
      <xdr:rowOff>0</xdr:rowOff>
    </xdr:to>
    <xdr:pic>
      <xdr:nvPicPr>
        <xdr:cNvPr id="32" name="Imagem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462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14</xdr:col>
      <xdr:colOff>56655</xdr:colOff>
      <xdr:row>2</xdr:row>
      <xdr:rowOff>206320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57AED75-9F25-4CC9-A1BC-4B236369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91" y="277091"/>
          <a:ext cx="693964" cy="38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587375</xdr:colOff>
      <xdr:row>63</xdr:row>
      <xdr:rowOff>73025</xdr:rowOff>
    </xdr:to>
    <xdr:pic>
      <xdr:nvPicPr>
        <xdr:cNvPr id="3" name="Imagem 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3C9102F-A4B3-4BCF-8D36-7DF47E09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155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587375</xdr:colOff>
      <xdr:row>35</xdr:row>
      <xdr:rowOff>73025</xdr:rowOff>
    </xdr:to>
    <xdr:pic>
      <xdr:nvPicPr>
        <xdr:cNvPr id="5" name="Imagem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A776796-881D-4021-8C10-C016FD79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6985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36</xdr:row>
      <xdr:rowOff>0</xdr:rowOff>
    </xdr:from>
    <xdr:to>
      <xdr:col>27</xdr:col>
      <xdr:colOff>587375</xdr:colOff>
      <xdr:row>39</xdr:row>
      <xdr:rowOff>73025</xdr:rowOff>
    </xdr:to>
    <xdr:pic>
      <xdr:nvPicPr>
        <xdr:cNvPr id="6" name="Imagem 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345106D-5575-47A7-8B3D-6C4ED38B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7747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587375</xdr:colOff>
      <xdr:row>43</xdr:row>
      <xdr:rowOff>73025</xdr:rowOff>
    </xdr:to>
    <xdr:pic>
      <xdr:nvPicPr>
        <xdr:cNvPr id="9" name="Imagem 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2C80530-C1BC-40F2-A242-564E4A37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850900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44</xdr:row>
      <xdr:rowOff>0</xdr:rowOff>
    </xdr:from>
    <xdr:to>
      <xdr:col>27</xdr:col>
      <xdr:colOff>587375</xdr:colOff>
      <xdr:row>47</xdr:row>
      <xdr:rowOff>73025</xdr:rowOff>
    </xdr:to>
    <xdr:pic>
      <xdr:nvPicPr>
        <xdr:cNvPr id="19" name="Imagem 1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6DC7524-4A50-4256-9BD8-D86B7C39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9263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48</xdr:row>
      <xdr:rowOff>0</xdr:rowOff>
    </xdr:from>
    <xdr:to>
      <xdr:col>27</xdr:col>
      <xdr:colOff>587375</xdr:colOff>
      <xdr:row>51</xdr:row>
      <xdr:rowOff>73025</xdr:rowOff>
    </xdr:to>
    <xdr:pic>
      <xdr:nvPicPr>
        <xdr:cNvPr id="20" name="Imagem 1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AA502D6-335B-4637-83BA-DD8B547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587375</xdr:colOff>
      <xdr:row>55</xdr:row>
      <xdr:rowOff>73025</xdr:rowOff>
    </xdr:to>
    <xdr:pic>
      <xdr:nvPicPr>
        <xdr:cNvPr id="22" name="Imagem 2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D44FF2F-8523-4EC1-A3ED-4F191C70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025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56</xdr:row>
      <xdr:rowOff>0</xdr:rowOff>
    </xdr:from>
    <xdr:to>
      <xdr:col>27</xdr:col>
      <xdr:colOff>587375</xdr:colOff>
      <xdr:row>59</xdr:row>
      <xdr:rowOff>73025</xdr:rowOff>
    </xdr:to>
    <xdr:pic>
      <xdr:nvPicPr>
        <xdr:cNvPr id="29" name="Imagem 2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9885117-1F15-4101-A90F-AAFD4F32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0787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60</xdr:row>
      <xdr:rowOff>0</xdr:rowOff>
    </xdr:from>
    <xdr:to>
      <xdr:col>27</xdr:col>
      <xdr:colOff>587375</xdr:colOff>
      <xdr:row>63</xdr:row>
      <xdr:rowOff>73025</xdr:rowOff>
    </xdr:to>
    <xdr:pic>
      <xdr:nvPicPr>
        <xdr:cNvPr id="62" name="Imagem 6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F0C4CC0-B1B2-47DF-973B-A98CC51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11549063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85725</xdr:rowOff>
    </xdr:from>
    <xdr:to>
      <xdr:col>40</xdr:col>
      <xdr:colOff>587375</xdr:colOff>
      <xdr:row>7</xdr:row>
      <xdr:rowOff>0</xdr:rowOff>
    </xdr:to>
    <xdr:pic>
      <xdr:nvPicPr>
        <xdr:cNvPr id="1024" name="Imagem 10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66DDF5F-DB00-7FAE-DC72-B3964AC8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812006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587375</xdr:colOff>
      <xdr:row>11</xdr:row>
      <xdr:rowOff>72232</xdr:rowOff>
    </xdr:to>
    <xdr:pic>
      <xdr:nvPicPr>
        <xdr:cNvPr id="1027" name="Imagem 102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461899-6770-4B2E-A1FB-F6AA5A9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1643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12</xdr:row>
      <xdr:rowOff>0</xdr:rowOff>
    </xdr:from>
    <xdr:to>
      <xdr:col>40</xdr:col>
      <xdr:colOff>587375</xdr:colOff>
      <xdr:row>15</xdr:row>
      <xdr:rowOff>72232</xdr:rowOff>
    </xdr:to>
    <xdr:pic>
      <xdr:nvPicPr>
        <xdr:cNvPr id="1028" name="Imagem 1027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D7A13E6-E935-46A7-889A-3BAA31B2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2405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16</xdr:row>
      <xdr:rowOff>0</xdr:rowOff>
    </xdr:from>
    <xdr:to>
      <xdr:col>40</xdr:col>
      <xdr:colOff>587375</xdr:colOff>
      <xdr:row>19</xdr:row>
      <xdr:rowOff>72232</xdr:rowOff>
    </xdr:to>
    <xdr:pic>
      <xdr:nvPicPr>
        <xdr:cNvPr id="1029" name="Imagem 10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422782-97DF-4395-94AE-1FF8BFA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8719" y="3167063"/>
          <a:ext cx="581025" cy="640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20</xdr:row>
      <xdr:rowOff>0</xdr:rowOff>
    </xdr:from>
    <xdr:to>
      <xdr:col>40</xdr:col>
      <xdr:colOff>590550</xdr:colOff>
      <xdr:row>23</xdr:row>
      <xdr:rowOff>75407</xdr:rowOff>
    </xdr:to>
    <xdr:pic>
      <xdr:nvPicPr>
        <xdr:cNvPr id="33" name="Imagem 3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20ACA0C-3624-464A-8AC1-9CE210B4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393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40</xdr:col>
      <xdr:colOff>590550</xdr:colOff>
      <xdr:row>27</xdr:row>
      <xdr:rowOff>75407</xdr:rowOff>
    </xdr:to>
    <xdr:pic>
      <xdr:nvPicPr>
        <xdr:cNvPr id="34" name="Imagem 3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7C2746B-16B4-40A2-BC6F-EC43609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469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28</xdr:row>
      <xdr:rowOff>0</xdr:rowOff>
    </xdr:from>
    <xdr:to>
      <xdr:col>40</xdr:col>
      <xdr:colOff>590550</xdr:colOff>
      <xdr:row>31</xdr:row>
      <xdr:rowOff>75407</xdr:rowOff>
    </xdr:to>
    <xdr:pic>
      <xdr:nvPicPr>
        <xdr:cNvPr id="35" name="Imagem 3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E974A27-FE27-4AA6-8441-E8582B2D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546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32</xdr:row>
      <xdr:rowOff>0</xdr:rowOff>
    </xdr:from>
    <xdr:to>
      <xdr:col>40</xdr:col>
      <xdr:colOff>590550</xdr:colOff>
      <xdr:row>35</xdr:row>
      <xdr:rowOff>75407</xdr:rowOff>
    </xdr:to>
    <xdr:pic>
      <xdr:nvPicPr>
        <xdr:cNvPr id="36" name="Imagem 3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358701B-72CC-4AF7-A07F-4CCC4A0E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22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36</xdr:row>
      <xdr:rowOff>0</xdr:rowOff>
    </xdr:from>
    <xdr:to>
      <xdr:col>40</xdr:col>
      <xdr:colOff>590550</xdr:colOff>
      <xdr:row>39</xdr:row>
      <xdr:rowOff>75407</xdr:rowOff>
    </xdr:to>
    <xdr:pic>
      <xdr:nvPicPr>
        <xdr:cNvPr id="37" name="Imagem 3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DEB05DC-1C56-4DAF-804A-F585C8F4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698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40</xdr:row>
      <xdr:rowOff>0</xdr:rowOff>
    </xdr:from>
    <xdr:to>
      <xdr:col>40</xdr:col>
      <xdr:colOff>590550</xdr:colOff>
      <xdr:row>43</xdr:row>
      <xdr:rowOff>75407</xdr:rowOff>
    </xdr:to>
    <xdr:pic>
      <xdr:nvPicPr>
        <xdr:cNvPr id="38" name="Imagem 3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A330048A-6F91-4C47-BCF9-27812801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7747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44</xdr:row>
      <xdr:rowOff>0</xdr:rowOff>
    </xdr:from>
    <xdr:to>
      <xdr:col>40</xdr:col>
      <xdr:colOff>590550</xdr:colOff>
      <xdr:row>47</xdr:row>
      <xdr:rowOff>75407</xdr:rowOff>
    </xdr:to>
    <xdr:pic>
      <xdr:nvPicPr>
        <xdr:cNvPr id="39" name="Imagem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92CC63C-A17A-47BC-B008-ECCE132B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8509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48</xdr:row>
      <xdr:rowOff>0</xdr:rowOff>
    </xdr:from>
    <xdr:to>
      <xdr:col>40</xdr:col>
      <xdr:colOff>590550</xdr:colOff>
      <xdr:row>51</xdr:row>
      <xdr:rowOff>75407</xdr:rowOff>
    </xdr:to>
    <xdr:pic>
      <xdr:nvPicPr>
        <xdr:cNvPr id="40" name="Imagem 3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F12AB78-CF55-4758-816D-3848D74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9271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52</xdr:row>
      <xdr:rowOff>0</xdr:rowOff>
    </xdr:from>
    <xdr:to>
      <xdr:col>40</xdr:col>
      <xdr:colOff>590550</xdr:colOff>
      <xdr:row>55</xdr:row>
      <xdr:rowOff>75407</xdr:rowOff>
    </xdr:to>
    <xdr:pic>
      <xdr:nvPicPr>
        <xdr:cNvPr id="41" name="Imagem 4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5730556-6F38-4F6F-9D90-F8BBC4A0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033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56</xdr:row>
      <xdr:rowOff>0</xdr:rowOff>
    </xdr:from>
    <xdr:to>
      <xdr:col>40</xdr:col>
      <xdr:colOff>590550</xdr:colOff>
      <xdr:row>59</xdr:row>
      <xdr:rowOff>72232</xdr:rowOff>
    </xdr:to>
    <xdr:pic>
      <xdr:nvPicPr>
        <xdr:cNvPr id="42" name="Imagem 41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846479DD-5159-4367-88BF-F46FC6BE5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0795000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60</xdr:row>
      <xdr:rowOff>0</xdr:rowOff>
    </xdr:from>
    <xdr:to>
      <xdr:col>40</xdr:col>
      <xdr:colOff>590550</xdr:colOff>
      <xdr:row>63</xdr:row>
      <xdr:rowOff>75407</xdr:rowOff>
    </xdr:to>
    <xdr:pic>
      <xdr:nvPicPr>
        <xdr:cNvPr id="43" name="Imagem 42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099988B-3B7C-4BE4-BCEE-E2DF450B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9813" y="11572875"/>
          <a:ext cx="590550" cy="64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4</xdr:row>
      <xdr:rowOff>0</xdr:rowOff>
    </xdr:from>
    <xdr:to>
      <xdr:col>53</xdr:col>
      <xdr:colOff>587375</xdr:colOff>
      <xdr:row>7</xdr:row>
      <xdr:rowOff>61912</xdr:rowOff>
    </xdr:to>
    <xdr:pic>
      <xdr:nvPicPr>
        <xdr:cNvPr id="44" name="Imagem 4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EDB4365-022D-4A6F-BACE-05DD1921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889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53</xdr:col>
      <xdr:colOff>587375</xdr:colOff>
      <xdr:row>11</xdr:row>
      <xdr:rowOff>61912</xdr:rowOff>
    </xdr:to>
    <xdr:pic>
      <xdr:nvPicPr>
        <xdr:cNvPr id="45" name="Imagem 44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D8899CC9-8049-4AD8-8029-0733D09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1651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12</xdr:row>
      <xdr:rowOff>0</xdr:rowOff>
    </xdr:from>
    <xdr:to>
      <xdr:col>53</xdr:col>
      <xdr:colOff>587375</xdr:colOff>
      <xdr:row>15</xdr:row>
      <xdr:rowOff>61912</xdr:rowOff>
    </xdr:to>
    <xdr:pic>
      <xdr:nvPicPr>
        <xdr:cNvPr id="46" name="Imagem 4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EC69084-7EA3-4292-99AF-6CAAD059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2413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16</xdr:row>
      <xdr:rowOff>0</xdr:rowOff>
    </xdr:from>
    <xdr:to>
      <xdr:col>53</xdr:col>
      <xdr:colOff>587375</xdr:colOff>
      <xdr:row>19</xdr:row>
      <xdr:rowOff>61912</xdr:rowOff>
    </xdr:to>
    <xdr:pic>
      <xdr:nvPicPr>
        <xdr:cNvPr id="47" name="Imagem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AB3E70B7-4EAD-4DD0-88E9-D66B7B6B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175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20</xdr:row>
      <xdr:rowOff>0</xdr:rowOff>
    </xdr:from>
    <xdr:to>
      <xdr:col>53</xdr:col>
      <xdr:colOff>587375</xdr:colOff>
      <xdr:row>23</xdr:row>
      <xdr:rowOff>61912</xdr:rowOff>
    </xdr:to>
    <xdr:pic>
      <xdr:nvPicPr>
        <xdr:cNvPr id="48" name="Imagem 4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48A4A8C2-2FCF-4E24-828F-A32A26E7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4750" y="3937000"/>
          <a:ext cx="587375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24</xdr:row>
      <xdr:rowOff>0</xdr:rowOff>
    </xdr:from>
    <xdr:to>
      <xdr:col>53</xdr:col>
      <xdr:colOff>625475</xdr:colOff>
      <xdr:row>27</xdr:row>
      <xdr:rowOff>61912</xdr:rowOff>
    </xdr:to>
    <xdr:pic>
      <xdr:nvPicPr>
        <xdr:cNvPr id="49" name="Imagem 4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D4E20269-6D43-4364-AB42-23C995CA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449580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27</xdr:row>
      <xdr:rowOff>133350</xdr:rowOff>
    </xdr:from>
    <xdr:to>
      <xdr:col>53</xdr:col>
      <xdr:colOff>625475</xdr:colOff>
      <xdr:row>31</xdr:row>
      <xdr:rowOff>17462</xdr:rowOff>
    </xdr:to>
    <xdr:pic>
      <xdr:nvPicPr>
        <xdr:cNvPr id="52" name="Imagem 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98FFE97-11DA-91CE-15D5-9EEF93B8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1720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31</xdr:row>
      <xdr:rowOff>161925</xdr:rowOff>
    </xdr:from>
    <xdr:to>
      <xdr:col>53</xdr:col>
      <xdr:colOff>625475</xdr:colOff>
      <xdr:row>35</xdr:row>
      <xdr:rowOff>42862</xdr:rowOff>
    </xdr:to>
    <xdr:pic>
      <xdr:nvPicPr>
        <xdr:cNvPr id="53" name="Imagem 5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C8A8499-BC9D-4CE8-A73C-F753888E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59245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35</xdr:row>
      <xdr:rowOff>85725</xdr:rowOff>
    </xdr:from>
    <xdr:to>
      <xdr:col>53</xdr:col>
      <xdr:colOff>625475</xdr:colOff>
      <xdr:row>38</xdr:row>
      <xdr:rowOff>150812</xdr:rowOff>
    </xdr:to>
    <xdr:pic>
      <xdr:nvPicPr>
        <xdr:cNvPr id="54" name="Imagem 5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ED232C9B-B0F0-713B-1FCE-08EF604E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6572250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28575</xdr:colOff>
      <xdr:row>39</xdr:row>
      <xdr:rowOff>171450</xdr:rowOff>
    </xdr:from>
    <xdr:to>
      <xdr:col>53</xdr:col>
      <xdr:colOff>625475</xdr:colOff>
      <xdr:row>43</xdr:row>
      <xdr:rowOff>55562</xdr:rowOff>
    </xdr:to>
    <xdr:pic>
      <xdr:nvPicPr>
        <xdr:cNvPr id="55" name="Imagem 5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553ADCF8-2E48-EB60-2CDC-C92D015D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7900" y="7381875"/>
          <a:ext cx="58737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12</xdr:col>
      <xdr:colOff>145820</xdr:colOff>
      <xdr:row>65</xdr:row>
      <xdr:rowOff>120525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3DB433B7-E465-40B4-841C-F48BCFA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876300"/>
          <a:ext cx="7918220" cy="11160000"/>
        </a:xfrm>
        <a:prstGeom prst="rect">
          <a:avLst/>
        </a:prstGeom>
      </xdr:spPr>
    </xdr:pic>
    <xdr:clientData/>
  </xdr:twoCellAnchor>
  <xdr:twoCellAnchor editAs="oneCell">
    <xdr:from>
      <xdr:col>53</xdr:col>
      <xdr:colOff>34131</xdr:colOff>
      <xdr:row>44</xdr:row>
      <xdr:rowOff>0</xdr:rowOff>
    </xdr:from>
    <xdr:to>
      <xdr:col>54</xdr:col>
      <xdr:colOff>0</xdr:colOff>
      <xdr:row>47</xdr:row>
      <xdr:rowOff>74612</xdr:rowOff>
    </xdr:to>
    <xdr:pic>
      <xdr:nvPicPr>
        <xdr:cNvPr id="50" name="Imagem 49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A0E99E82-D1D1-4F43-9F73-F06B37FD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8501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48</xdr:row>
      <xdr:rowOff>0</xdr:rowOff>
    </xdr:from>
    <xdr:to>
      <xdr:col>54</xdr:col>
      <xdr:colOff>0</xdr:colOff>
      <xdr:row>51</xdr:row>
      <xdr:rowOff>74612</xdr:rowOff>
    </xdr:to>
    <xdr:pic>
      <xdr:nvPicPr>
        <xdr:cNvPr id="56" name="Imagem 55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B31CAF7D-6DC7-EA48-5C93-DA941A3F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9263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52</xdr:row>
      <xdr:rowOff>0</xdr:rowOff>
    </xdr:from>
    <xdr:to>
      <xdr:col>54</xdr:col>
      <xdr:colOff>0</xdr:colOff>
      <xdr:row>55</xdr:row>
      <xdr:rowOff>74612</xdr:rowOff>
    </xdr:to>
    <xdr:pic>
      <xdr:nvPicPr>
        <xdr:cNvPr id="57" name="Imagem 5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2C37850E-9416-F67E-2851-9DF4E9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025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56</xdr:row>
      <xdr:rowOff>0</xdr:rowOff>
    </xdr:from>
    <xdr:to>
      <xdr:col>54</xdr:col>
      <xdr:colOff>0</xdr:colOff>
      <xdr:row>59</xdr:row>
      <xdr:rowOff>74612</xdr:rowOff>
    </xdr:to>
    <xdr:pic>
      <xdr:nvPicPr>
        <xdr:cNvPr id="58" name="Imagem 57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1F6A22A5-D882-C1F6-8ACE-FBAD875B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0787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34131</xdr:colOff>
      <xdr:row>60</xdr:row>
      <xdr:rowOff>0</xdr:rowOff>
    </xdr:from>
    <xdr:to>
      <xdr:col>54</xdr:col>
      <xdr:colOff>0</xdr:colOff>
      <xdr:row>63</xdr:row>
      <xdr:rowOff>74612</xdr:rowOff>
    </xdr:to>
    <xdr:pic>
      <xdr:nvPicPr>
        <xdr:cNvPr id="59" name="Imagem 58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CE944003-4260-6D19-CDF6-CB125620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1444" y="11549063"/>
          <a:ext cx="596900" cy="64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627F4-700F-4EFE-9C8A-6F6904C6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266699</xdr:colOff>
      <xdr:row>18</xdr:row>
      <xdr:rowOff>114299</xdr:rowOff>
    </xdr:from>
    <xdr:to>
      <xdr:col>9</xdr:col>
      <xdr:colOff>28574</xdr:colOff>
      <xdr:row>23</xdr:row>
      <xdr:rowOff>38099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B287ED-048E-4F24-AB89-47BB9A0D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697979" y="3703319"/>
          <a:ext cx="14001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BA166AF-9961-4C8C-9432-075A4DED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57825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CE25BF-7260-409D-B027-EE3EC0FF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22</xdr:row>
      <xdr:rowOff>0</xdr:rowOff>
    </xdr:from>
    <xdr:to>
      <xdr:col>8</xdr:col>
      <xdr:colOff>95250</xdr:colOff>
      <xdr:row>26</xdr:row>
      <xdr:rowOff>114300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070AD-39D5-418E-A8A9-8D741E361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467350" y="418147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6E32482-704F-4204-87F8-42107229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667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1323975</xdr:colOff>
      <xdr:row>16</xdr:row>
      <xdr:rowOff>180975</xdr:rowOff>
    </xdr:from>
    <xdr:to>
      <xdr:col>7</xdr:col>
      <xdr:colOff>266700</xdr:colOff>
      <xdr:row>21</xdr:row>
      <xdr:rowOff>111125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66488FC-B824-4DE5-AFA3-5286F932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9</xdr:col>
      <xdr:colOff>54263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714750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59611C-1B07-40DC-BE39-7EB966AD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476249</xdr:colOff>
      <xdr:row>15</xdr:row>
      <xdr:rowOff>152399</xdr:rowOff>
    </xdr:from>
    <xdr:to>
      <xdr:col>7</xdr:col>
      <xdr:colOff>850899</xdr:colOff>
      <xdr:row>20</xdr:row>
      <xdr:rowOff>76199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E4BCDF-0F2A-4200-B98F-2733492E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867399" y="3114674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8</xdr:col>
      <xdr:colOff>95250</xdr:colOff>
      <xdr:row>20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2912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E8956-17F6-4771-951A-482E10B2B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333376</xdr:colOff>
      <xdr:row>11</xdr:row>
      <xdr:rowOff>104775</xdr:rowOff>
    </xdr:from>
    <xdr:to>
      <xdr:col>9</xdr:col>
      <xdr:colOff>212726</xdr:colOff>
      <xdr:row>16</xdr:row>
      <xdr:rowOff>34925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77001" y="600075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77F5D-5861-45D1-8B2D-F92BBEE1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4</xdr:col>
      <xdr:colOff>187325</xdr:colOff>
      <xdr:row>32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867025" y="5953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3566F-CDA6-4100-9206-47A0F6D8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17</xdr:row>
      <xdr:rowOff>38099</xdr:rowOff>
    </xdr:from>
    <xdr:to>
      <xdr:col>6</xdr:col>
      <xdr:colOff>76200</xdr:colOff>
      <xdr:row>21</xdr:row>
      <xdr:rowOff>152399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29000" y="4086224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1129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C346E11-6506-42CA-AF90-09F74617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8" y="68716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1317625" cy="876300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7CBCC-80EF-4F6E-B3A0-91098D1B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1885950" y="5334000"/>
          <a:ext cx="13176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0E8E45CD-5724-427A-8A59-1A2A3265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0</xdr:rowOff>
    </xdr:from>
    <xdr:to>
      <xdr:col>2</xdr:col>
      <xdr:colOff>0</xdr:colOff>
      <xdr:row>2</xdr:row>
      <xdr:rowOff>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4041B9-CFB7-4849-912C-94AE59C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701544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259081</xdr:colOff>
      <xdr:row>11</xdr:row>
      <xdr:rowOff>173355</xdr:rowOff>
    </xdr:from>
    <xdr:to>
      <xdr:col>8</xdr:col>
      <xdr:colOff>367666</xdr:colOff>
      <xdr:row>16</xdr:row>
      <xdr:rowOff>107950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A6BCF-C4A6-4B51-9AC4-3BA57708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26606" y="2373630"/>
          <a:ext cx="1327785" cy="887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20</xdr:row>
      <xdr:rowOff>19050</xdr:rowOff>
    </xdr:from>
    <xdr:to>
      <xdr:col>11</xdr:col>
      <xdr:colOff>415925</xdr:colOff>
      <xdr:row>24</xdr:row>
      <xdr:rowOff>133350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9182100" y="41243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B0B498-87BB-4810-8E9C-2B49C7EB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12</xdr:row>
      <xdr:rowOff>142875</xdr:rowOff>
    </xdr:from>
    <xdr:to>
      <xdr:col>6</xdr:col>
      <xdr:colOff>92075</xdr:colOff>
      <xdr:row>17</xdr:row>
      <xdr:rowOff>73025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238625" y="25336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2C589F-9820-4E1B-A455-BE44DF58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7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02768A-11E1-4570-8BCB-9840020C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377190</xdr:colOff>
      <xdr:row>23</xdr:row>
      <xdr:rowOff>180975</xdr:rowOff>
    </xdr:from>
    <xdr:to>
      <xdr:col>7</xdr:col>
      <xdr:colOff>422910</xdr:colOff>
      <xdr:row>28</xdr:row>
      <xdr:rowOff>112395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15890" y="4667250"/>
          <a:ext cx="131064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561975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8CBB88-2EDA-491F-BA08-2873C0E6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4</xdr:col>
      <xdr:colOff>180975</xdr:colOff>
      <xdr:row>22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761C194-469D-4E0E-962C-4B1DDC65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7</xdr:col>
      <xdr:colOff>95250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07F3C8-A7A2-44D6-ABF0-085C925A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19</xdr:row>
      <xdr:rowOff>45803</xdr:rowOff>
    </xdr:from>
    <xdr:ext cx="1352550" cy="876300"/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68638-085C-48E1-87D8-7BDD44AB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819525" y="3960578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548640" cy="298581"/>
    <xdr:pic>
      <xdr:nvPicPr>
        <xdr:cNvPr id="4" name="Picture 2">
          <a:extLst>
            <a:ext uri="{FF2B5EF4-FFF2-40B4-BE49-F238E27FC236}">
              <a16:creationId xmlns:a16="http://schemas.microsoft.com/office/drawing/2014/main" id="{6530007A-E2DB-4FEC-BC1F-824A0A1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</xdr:colOff>
      <xdr:row>1</xdr:row>
      <xdr:rowOff>0</xdr:rowOff>
    </xdr:from>
    <xdr:ext cx="548640" cy="298581"/>
    <xdr:pic>
      <xdr:nvPicPr>
        <xdr:cNvPr id="5" name="Picture 2">
          <a:extLst>
            <a:ext uri="{FF2B5EF4-FFF2-40B4-BE49-F238E27FC236}">
              <a16:creationId xmlns:a16="http://schemas.microsoft.com/office/drawing/2014/main" id="{42728A56-AEC7-4ACD-ADCC-596CD7BF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190500"/>
          <a:ext cx="548640" cy="29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771525</xdr:colOff>
      <xdr:row>13</xdr:row>
      <xdr:rowOff>47625</xdr:rowOff>
    </xdr:from>
    <xdr:ext cx="1352550" cy="876300"/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564BA-BB1B-4F95-B455-6ED66ADD4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10225" y="262890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838199</xdr:colOff>
      <xdr:row>16</xdr:row>
      <xdr:rowOff>57150</xdr:rowOff>
    </xdr:from>
    <xdr:to>
      <xdr:col>8</xdr:col>
      <xdr:colOff>473074</xdr:colOff>
      <xdr:row>20</xdr:row>
      <xdr:rowOff>171450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476999" y="3533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63E4E18-65E3-441D-B272-B5467C78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8</xdr:col>
      <xdr:colOff>95250</xdr:colOff>
      <xdr:row>27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153150" y="54864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1548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FDB846-1042-4CF1-838B-B705DC7A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54" y="181708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5</xdr:col>
      <xdr:colOff>371475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CBF9A7-F387-4E00-BA57-32E94CC6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7</xdr:col>
      <xdr:colOff>371475</xdr:colOff>
      <xdr:row>17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43525" y="3286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77801-4ADC-49E2-878F-29E8DAB8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16</xdr:row>
      <xdr:rowOff>142875</xdr:rowOff>
    </xdr:from>
    <xdr:to>
      <xdr:col>11</xdr:col>
      <xdr:colOff>466725</xdr:colOff>
      <xdr:row>21</xdr:row>
      <xdr:rowOff>66675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877300" y="3819525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3FF2DC-31BE-4FF5-BBE9-37E4DF96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12</xdr:row>
      <xdr:rowOff>171449</xdr:rowOff>
    </xdr:from>
    <xdr:to>
      <xdr:col>5</xdr:col>
      <xdr:colOff>425450</xdr:colOff>
      <xdr:row>17</xdr:row>
      <xdr:rowOff>85724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952875" y="2600324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8D0423-DD4B-4EAF-BCB2-4ED3F7A3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10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05650" y="4086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663DD-D407-4863-A5F6-E42854CB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19</xdr:row>
      <xdr:rowOff>95250</xdr:rowOff>
    </xdr:from>
    <xdr:to>
      <xdr:col>6</xdr:col>
      <xdr:colOff>187325</xdr:colOff>
      <xdr:row>24</xdr:row>
      <xdr:rowOff>19050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343400" y="4048125"/>
          <a:ext cx="13112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015C91-A7C7-4BDB-B7FC-24A9CCAD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8</xdr:col>
      <xdr:colOff>95250</xdr:colOff>
      <xdr:row>19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81700" y="37052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545465</xdr:colOff>
      <xdr:row>2</xdr:row>
      <xdr:rowOff>6481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AE059E-7D2F-4712-87B5-2AF26D9E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541655</xdr:colOff>
      <xdr:row>2</xdr:row>
      <xdr:rowOff>4576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A393DDA-0D36-409F-A306-3A3B1FDE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90500"/>
          <a:ext cx="543560" cy="30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21</xdr:row>
      <xdr:rowOff>28576</xdr:rowOff>
    </xdr:from>
    <xdr:to>
      <xdr:col>9</xdr:col>
      <xdr:colOff>47625</xdr:colOff>
      <xdr:row>25</xdr:row>
      <xdr:rowOff>142876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81850" y="4133851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2DD6A4-1BA3-4F5E-B2C6-47407C4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990601</xdr:colOff>
      <xdr:row>16</xdr:row>
      <xdr:rowOff>123825</xdr:rowOff>
    </xdr:from>
    <xdr:to>
      <xdr:col>6</xdr:col>
      <xdr:colOff>260351</xdr:colOff>
      <xdr:row>21</xdr:row>
      <xdr:rowOff>53975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1" y="41719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93745F1-FAF4-4297-8BAF-E61A915D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12</xdr:row>
      <xdr:rowOff>101599</xdr:rowOff>
    </xdr:from>
    <xdr:to>
      <xdr:col>5</xdr:col>
      <xdr:colOff>701675</xdr:colOff>
      <xdr:row>17</xdr:row>
      <xdr:rowOff>6349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08450" y="2495549"/>
          <a:ext cx="13430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5551A65-91A0-4120-B547-950B2391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12</xdr:row>
      <xdr:rowOff>76200</xdr:rowOff>
    </xdr:from>
    <xdr:to>
      <xdr:col>11</xdr:col>
      <xdr:colOff>254000</xdr:colOff>
      <xdr:row>17</xdr:row>
      <xdr:rowOff>6350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991475" y="2847975"/>
          <a:ext cx="135890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9C8792-FF9B-4EA3-AE58-A803328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809624</xdr:colOff>
      <xdr:row>11</xdr:row>
      <xdr:rowOff>104776</xdr:rowOff>
    </xdr:from>
    <xdr:to>
      <xdr:col>5</xdr:col>
      <xdr:colOff>219074</xdr:colOff>
      <xdr:row>16</xdr:row>
      <xdr:rowOff>28576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48049" y="2305051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87402F-9E08-4C51-B2A2-D366CD41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7</xdr:col>
      <xdr:colOff>374650</xdr:colOff>
      <xdr:row>21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38750" y="4619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5BD95D-AF64-4500-8FB7-82D0A5F6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13</xdr:row>
      <xdr:rowOff>161926</xdr:rowOff>
    </xdr:from>
    <xdr:to>
      <xdr:col>8</xdr:col>
      <xdr:colOff>22224</xdr:colOff>
      <xdr:row>18</xdr:row>
      <xdr:rowOff>85726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05499" y="2933701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C454FDC-7637-4AE6-9C53-A3649EA2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18</xdr:row>
      <xdr:rowOff>104775</xdr:rowOff>
    </xdr:from>
    <xdr:to>
      <xdr:col>6</xdr:col>
      <xdr:colOff>212724</xdr:colOff>
      <xdr:row>23</xdr:row>
      <xdr:rowOff>19050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162424" y="3638550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CB05DF2-184B-4378-BFDE-C5586E66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5</xdr:col>
      <xdr:colOff>377190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333750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347540-E500-418B-A8F9-4CA696CA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18</xdr:row>
      <xdr:rowOff>171451</xdr:rowOff>
    </xdr:from>
    <xdr:to>
      <xdr:col>6</xdr:col>
      <xdr:colOff>891539</xdr:colOff>
      <xdr:row>23</xdr:row>
      <xdr:rowOff>110491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1399" y="3708401"/>
          <a:ext cx="134239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548640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9F7A1B-17D2-4AD6-AC93-86B20B90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15</xdr:row>
      <xdr:rowOff>171449</xdr:rowOff>
    </xdr:from>
    <xdr:to>
      <xdr:col>7</xdr:col>
      <xdr:colOff>643890</xdr:colOff>
      <xdr:row>20</xdr:row>
      <xdr:rowOff>110489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3171824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537845</xdr:colOff>
      <xdr:row>2</xdr:row>
      <xdr:rowOff>4576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B29D5CA-3FEB-4B34-A5DB-5D07D6C9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304798</xdr:colOff>
      <xdr:row>12</xdr:row>
      <xdr:rowOff>152399</xdr:rowOff>
    </xdr:from>
    <xdr:to>
      <xdr:col>7</xdr:col>
      <xdr:colOff>666113</xdr:colOff>
      <xdr:row>17</xdr:row>
      <xdr:rowOff>87629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7A497-B8F4-4776-94A8-9A907650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631178" y="2583179"/>
          <a:ext cx="1321435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8</xdr:col>
      <xdr:colOff>95250</xdr:colOff>
      <xdr:row>20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42E7C-CFA7-4AB5-955D-06E25488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5</xdr:col>
      <xdr:colOff>110490</xdr:colOff>
      <xdr:row>24</xdr:row>
      <xdr:rowOff>114300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62225" y="46767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64A200-8163-47EB-BF4E-F0E88F76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5</xdr:col>
      <xdr:colOff>376555</xdr:colOff>
      <xdr:row>18</xdr:row>
      <xdr:rowOff>114300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57700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4BED18-C0A5-4317-8F4B-543F31E8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</xdr:colOff>
      <xdr:row>12</xdr:row>
      <xdr:rowOff>91440</xdr:rowOff>
    </xdr:from>
    <xdr:to>
      <xdr:col>8</xdr:col>
      <xdr:colOff>222250</xdr:colOff>
      <xdr:row>17</xdr:row>
      <xdr:rowOff>15240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736080" y="2948940"/>
          <a:ext cx="135001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B75385-D448-4655-95AD-9AEA11DD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F06B9E-D03E-48BD-BAD1-4D39319A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770890</xdr:colOff>
      <xdr:row>20</xdr:row>
      <xdr:rowOff>138428</xdr:rowOff>
    </xdr:from>
    <xdr:to>
      <xdr:col>8</xdr:col>
      <xdr:colOff>179070</xdr:colOff>
      <xdr:row>25</xdr:row>
      <xdr:rowOff>67308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18250" y="3917948"/>
          <a:ext cx="138747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8CAAF0-49C1-4B9F-A7C5-CE6C6A42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552450</xdr:colOff>
      <xdr:row>2</xdr:row>
      <xdr:rowOff>3306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FCECFC-DD68-4910-9810-BDB051EF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419101</xdr:colOff>
      <xdr:row>12</xdr:row>
      <xdr:rowOff>160020</xdr:rowOff>
    </xdr:from>
    <xdr:to>
      <xdr:col>6</xdr:col>
      <xdr:colOff>518161</xdr:colOff>
      <xdr:row>17</xdr:row>
      <xdr:rowOff>95250</xdr:rowOff>
    </xdr:to>
    <xdr:pic>
      <xdr:nvPicPr>
        <xdr:cNvPr id="8" name="Imagem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411981" y="453390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1</xdr:rowOff>
    </xdr:from>
    <xdr:to>
      <xdr:col>1</xdr:col>
      <xdr:colOff>552450</xdr:colOff>
      <xdr:row>2</xdr:row>
      <xdr:rowOff>3307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98AA5C-A478-4389-B892-31EDD76F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82881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28</xdr:row>
      <xdr:rowOff>142873</xdr:rowOff>
    </xdr:from>
    <xdr:to>
      <xdr:col>8</xdr:col>
      <xdr:colOff>422274</xdr:colOff>
      <xdr:row>33</xdr:row>
      <xdr:rowOff>66673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734299" y="58102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838199</xdr:colOff>
      <xdr:row>22</xdr:row>
      <xdr:rowOff>142873</xdr:rowOff>
    </xdr:from>
    <xdr:to>
      <xdr:col>7</xdr:col>
      <xdr:colOff>250824</xdr:colOff>
      <xdr:row>27</xdr:row>
      <xdr:rowOff>66673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4C699-E5D1-46B6-999F-E95E58C3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267324" y="4438648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20</xdr:row>
      <xdr:rowOff>57148</xdr:rowOff>
    </xdr:from>
    <xdr:to>
      <xdr:col>7</xdr:col>
      <xdr:colOff>12699</xdr:colOff>
      <xdr:row>24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456A-3CEA-47AB-89D0-1EF9DE4E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291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5</xdr:col>
      <xdr:colOff>184150</xdr:colOff>
      <xdr:row>27</xdr:row>
      <xdr:rowOff>114300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2581275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04A712-E71E-4AC4-9086-CC9D618C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8580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19</xdr:row>
      <xdr:rowOff>57148</xdr:rowOff>
    </xdr:from>
    <xdr:to>
      <xdr:col>6</xdr:col>
      <xdr:colOff>584199</xdr:colOff>
      <xdr:row>23</xdr:row>
      <xdr:rowOff>171448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0B295-055B-48FD-8716-E25BB216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76799" y="41624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15</xdr:row>
      <xdr:rowOff>19048</xdr:rowOff>
    </xdr:from>
    <xdr:to>
      <xdr:col>5</xdr:col>
      <xdr:colOff>507999</xdr:colOff>
      <xdr:row>19</xdr:row>
      <xdr:rowOff>133348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BB738-9618-455E-8661-4BC2EAB5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600449" y="2981323"/>
          <a:ext cx="13366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9</xdr:col>
      <xdr:colOff>95250</xdr:colOff>
      <xdr:row>20</xdr:row>
      <xdr:rowOff>114300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EA53D-A1AF-4965-99BC-FB47E3DB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75860" y="2948940"/>
          <a:ext cx="139065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B1C6D5B-F37E-467A-969A-365BCA29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12</xdr:row>
      <xdr:rowOff>133350</xdr:rowOff>
    </xdr:from>
    <xdr:to>
      <xdr:col>7</xdr:col>
      <xdr:colOff>0</xdr:colOff>
      <xdr:row>17</xdr:row>
      <xdr:rowOff>57150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68C05-FA34-47AF-8851-0E218290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734050" y="2600325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A9D55E5-2A68-45CB-95DF-DFF8054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18</xdr:row>
      <xdr:rowOff>85725</xdr:rowOff>
    </xdr:from>
    <xdr:to>
      <xdr:col>9</xdr:col>
      <xdr:colOff>390525</xdr:colOff>
      <xdr:row>23</xdr:row>
      <xdr:rowOff>9525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1AC76-EC0B-4861-B412-B37795D8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972300" y="3695700"/>
          <a:ext cx="13525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548640</xdr:colOff>
      <xdr:row>3</xdr:row>
      <xdr:rowOff>3306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D9C684D-669E-4479-849D-96B1A998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59080"/>
          <a:ext cx="548640" cy="30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Q1:BF70"/>
  <sheetViews>
    <sheetView showGridLines="0" tabSelected="1" zoomScale="80" zoomScaleNormal="80" workbookViewId="0">
      <pane xSplit="13" topLeftCell="N1" activePane="topRight" state="frozen"/>
      <selection activeCell="C5" sqref="C5"/>
      <selection pane="topRight"/>
    </sheetView>
  </sheetViews>
  <sheetFormatPr defaultColWidth="9.42578125" defaultRowHeight="15"/>
  <cols>
    <col min="1" max="12" width="9.42578125" style="2"/>
    <col min="13" max="13" width="3.5703125" style="2" customWidth="1"/>
    <col min="14" max="15" width="9.42578125" style="2" customWidth="1"/>
    <col min="16" max="16" width="3.42578125" style="2" customWidth="1"/>
    <col min="17" max="26" width="9.42578125" style="2"/>
    <col min="27" max="27" width="9.42578125" style="2" customWidth="1"/>
    <col min="28" max="28" width="9.42578125" style="2"/>
    <col min="29" max="29" width="3.42578125" style="2" customWidth="1"/>
    <col min="30" max="41" width="9.42578125" style="2"/>
    <col min="42" max="42" width="3.42578125" style="2" customWidth="1"/>
    <col min="46" max="54" width="9.42578125" style="2"/>
    <col min="55" max="55" width="3.42578125" style="2" customWidth="1"/>
    <col min="56" max="16384" width="9.42578125" style="2"/>
  </cols>
  <sheetData>
    <row r="1" spans="17:58" ht="21.75" customHeight="1"/>
    <row r="3" spans="17:58" s="51" customFormat="1" ht="21" customHeight="1">
      <c r="AF3" s="7" t="s">
        <v>0</v>
      </c>
      <c r="AG3" s="7"/>
      <c r="AH3" s="7"/>
      <c r="AQ3" s="70"/>
      <c r="AR3" s="70"/>
      <c r="AS3" s="70"/>
    </row>
    <row r="4" spans="17:58" ht="12" customHeight="1">
      <c r="AF4" s="177"/>
    </row>
    <row r="5" spans="17:58">
      <c r="AQ5" s="2"/>
      <c r="AR5" s="2"/>
      <c r="AS5" s="2"/>
    </row>
    <row r="6" spans="17:58">
      <c r="Q6" s="3" t="s">
        <v>1</v>
      </c>
      <c r="AD6" s="3" t="s">
        <v>294</v>
      </c>
      <c r="AQ6" s="3" t="s">
        <v>312</v>
      </c>
      <c r="AR6" s="3"/>
      <c r="AS6" s="3"/>
      <c r="BD6" s="3" t="s">
        <v>327</v>
      </c>
      <c r="BF6" s="3"/>
    </row>
    <row r="7" spans="17:58">
      <c r="AQ7" s="2"/>
      <c r="AR7" s="2"/>
      <c r="AS7" s="2"/>
    </row>
    <row r="8" spans="17:58">
      <c r="AQ8" s="2"/>
      <c r="AR8" s="2"/>
      <c r="AS8" s="2"/>
    </row>
    <row r="9" spans="17:58">
      <c r="AQ9" s="2"/>
      <c r="AR9" s="2"/>
      <c r="AS9" s="2"/>
    </row>
    <row r="10" spans="17:58">
      <c r="Q10" s="3" t="s">
        <v>2</v>
      </c>
      <c r="AC10" s="3"/>
      <c r="AD10" s="3" t="s">
        <v>295</v>
      </c>
      <c r="AQ10" s="3" t="s">
        <v>313</v>
      </c>
      <c r="AR10" s="3"/>
      <c r="AS10" s="3"/>
      <c r="BD10" s="3" t="s">
        <v>328</v>
      </c>
      <c r="BF10" s="3"/>
    </row>
    <row r="11" spans="17:58">
      <c r="AQ11" s="2"/>
      <c r="AR11" s="2"/>
      <c r="AS11" s="2"/>
    </row>
    <row r="14" spans="17:58">
      <c r="Q14" s="3" t="s">
        <v>3</v>
      </c>
      <c r="R14" s="3"/>
      <c r="S14" s="3"/>
      <c r="T14" s="3"/>
      <c r="AC14" s="3"/>
      <c r="AD14" s="37" t="s">
        <v>296</v>
      </c>
      <c r="AQ14" s="3" t="s">
        <v>314</v>
      </c>
      <c r="AR14" s="3"/>
      <c r="AS14" s="3"/>
      <c r="BD14" s="3" t="s">
        <v>330</v>
      </c>
      <c r="BF14" s="3"/>
    </row>
    <row r="15" spans="17:58">
      <c r="AQ15" s="2"/>
      <c r="AR15" s="2"/>
      <c r="AS15" s="2"/>
    </row>
    <row r="16" spans="17:58">
      <c r="AQ16" s="2"/>
      <c r="AR16" s="2"/>
      <c r="AS16" s="2"/>
    </row>
    <row r="17" spans="17:58">
      <c r="AQ17" s="2"/>
      <c r="AR17" s="2"/>
      <c r="AS17" s="2"/>
    </row>
    <row r="18" spans="17:58">
      <c r="Q18" s="3" t="s">
        <v>273</v>
      </c>
      <c r="R18" s="3"/>
      <c r="S18" s="3"/>
      <c r="AC18" s="3"/>
      <c r="AD18" s="3" t="s">
        <v>297</v>
      </c>
      <c r="AQ18" s="3" t="s">
        <v>315</v>
      </c>
      <c r="AR18" s="3"/>
      <c r="AS18" s="3"/>
      <c r="BD18" s="3" t="s">
        <v>334</v>
      </c>
      <c r="BF18" s="3"/>
    </row>
    <row r="19" spans="17:58">
      <c r="AQ19" s="2"/>
      <c r="AR19" s="2"/>
      <c r="AS19" s="2"/>
    </row>
    <row r="20" spans="17:58">
      <c r="AQ20" s="2"/>
      <c r="AR20" s="2"/>
      <c r="AS20" s="2"/>
    </row>
    <row r="21" spans="17:58">
      <c r="AQ21" s="2"/>
      <c r="AR21" s="2"/>
      <c r="AS21" s="2"/>
    </row>
    <row r="22" spans="17:58">
      <c r="Q22" s="3" t="s">
        <v>274</v>
      </c>
      <c r="R22" s="3"/>
      <c r="S22" s="3"/>
      <c r="AD22" s="3" t="s">
        <v>298</v>
      </c>
      <c r="AQ22" s="3" t="s">
        <v>316</v>
      </c>
      <c r="AR22" s="3"/>
      <c r="AS22" s="3"/>
      <c r="BD22" s="3" t="s">
        <v>340</v>
      </c>
      <c r="BF22" s="3"/>
    </row>
    <row r="23" spans="17:58">
      <c r="AB23"/>
      <c r="AQ23" s="2"/>
      <c r="AR23" s="2"/>
      <c r="AS23" s="2"/>
    </row>
    <row r="24" spans="17:58">
      <c r="AE24" s="3"/>
      <c r="AQ24" s="2"/>
      <c r="AR24" s="2"/>
      <c r="AS24" s="2"/>
    </row>
    <row r="25" spans="17:58">
      <c r="AB25" s="36"/>
      <c r="AQ25" s="2"/>
      <c r="AR25" s="2"/>
      <c r="AS25" s="2"/>
    </row>
    <row r="26" spans="17:58">
      <c r="Q26" s="3" t="s">
        <v>275</v>
      </c>
      <c r="AD26" s="3" t="s">
        <v>299</v>
      </c>
      <c r="AG26" s="3"/>
      <c r="AH26" s="3"/>
      <c r="AQ26" s="3" t="s">
        <v>317</v>
      </c>
      <c r="AR26" s="3"/>
      <c r="AS26" s="3"/>
      <c r="BD26" s="3" t="s">
        <v>341</v>
      </c>
      <c r="BF26" s="3"/>
    </row>
    <row r="27" spans="17:58">
      <c r="AQ27" s="2"/>
      <c r="AR27" s="2"/>
      <c r="AS27" s="2"/>
    </row>
    <row r="28" spans="17:58">
      <c r="AF28" s="3"/>
      <c r="AQ28" s="2"/>
      <c r="AR28" s="2"/>
      <c r="AS28" s="2"/>
    </row>
    <row r="29" spans="17:58">
      <c r="AQ29" s="2"/>
      <c r="AR29" s="2"/>
      <c r="AS29" s="2"/>
    </row>
    <row r="30" spans="17:58">
      <c r="Q30" s="3" t="s">
        <v>279</v>
      </c>
      <c r="AD30" s="3" t="s">
        <v>300</v>
      </c>
      <c r="AQ30" s="3" t="s">
        <v>318</v>
      </c>
      <c r="AR30" s="3"/>
      <c r="AS30" s="3"/>
      <c r="BD30" s="3" t="s">
        <v>342</v>
      </c>
      <c r="BF30" s="13"/>
    </row>
    <row r="31" spans="17:58">
      <c r="AQ31" s="2"/>
      <c r="AR31" s="2"/>
      <c r="AS31" s="2"/>
    </row>
    <row r="32" spans="17:58">
      <c r="AQ32" s="2"/>
      <c r="AR32" s="2"/>
      <c r="AS32" s="2"/>
    </row>
    <row r="33" spans="17:58">
      <c r="AQ33" s="2"/>
      <c r="AR33" s="2"/>
      <c r="AS33" s="2"/>
    </row>
    <row r="34" spans="17:58">
      <c r="Q34" s="3" t="s">
        <v>280</v>
      </c>
      <c r="AD34" s="3" t="s">
        <v>301</v>
      </c>
      <c r="AQ34" s="3" t="s">
        <v>319</v>
      </c>
      <c r="AR34" s="3"/>
      <c r="AS34" s="3"/>
      <c r="BD34" s="3" t="s">
        <v>343</v>
      </c>
      <c r="BF34" s="13"/>
    </row>
    <row r="35" spans="17:58">
      <c r="AQ35" s="2"/>
      <c r="AR35" s="2"/>
      <c r="AS35" s="2"/>
    </row>
    <row r="36" spans="17:58">
      <c r="AQ36" s="2"/>
      <c r="AR36" s="2"/>
      <c r="AS36" s="2"/>
    </row>
    <row r="37" spans="17:58">
      <c r="AQ37" s="2"/>
      <c r="AR37" s="2"/>
      <c r="AS37" s="2"/>
    </row>
    <row r="38" spans="17:58">
      <c r="Q38" s="3" t="s">
        <v>281</v>
      </c>
      <c r="AD38" s="3" t="s">
        <v>302</v>
      </c>
      <c r="AQ38" s="3" t="s">
        <v>320</v>
      </c>
      <c r="AR38" s="3"/>
      <c r="AS38" s="3"/>
      <c r="BD38" s="3" t="s">
        <v>344</v>
      </c>
      <c r="BF38" s="13"/>
    </row>
    <row r="39" spans="17:58">
      <c r="AQ39" s="2"/>
      <c r="AR39" s="2"/>
      <c r="AS39" s="2"/>
    </row>
    <row r="40" spans="17:58">
      <c r="AQ40" s="2"/>
      <c r="AR40" s="2"/>
      <c r="AS40" s="2"/>
    </row>
    <row r="41" spans="17:58">
      <c r="AQ41" s="2"/>
      <c r="AR41" s="2"/>
      <c r="AS41" s="2"/>
    </row>
    <row r="42" spans="17:58">
      <c r="Q42" s="36" t="s">
        <v>282</v>
      </c>
      <c r="AD42" s="3" t="s">
        <v>303</v>
      </c>
      <c r="AQ42" s="3" t="s">
        <v>321</v>
      </c>
      <c r="AR42" s="3"/>
      <c r="AS42" s="3"/>
      <c r="BD42" s="3" t="s">
        <v>345</v>
      </c>
      <c r="BF42" s="13"/>
    </row>
    <row r="43" spans="17:58">
      <c r="AQ43" s="2"/>
      <c r="AR43" s="2"/>
      <c r="AS43" s="2"/>
    </row>
    <row r="44" spans="17:58">
      <c r="AQ44" s="2"/>
      <c r="AR44" s="2"/>
      <c r="AS44" s="2"/>
    </row>
    <row r="45" spans="17:58">
      <c r="AQ45" s="2"/>
      <c r="AR45" s="2"/>
      <c r="AS45" s="2"/>
    </row>
    <row r="46" spans="17:58">
      <c r="Q46" s="3" t="s">
        <v>283</v>
      </c>
      <c r="AD46" s="3" t="s">
        <v>304</v>
      </c>
      <c r="AQ46" s="3" t="s">
        <v>322</v>
      </c>
      <c r="AR46" s="3"/>
      <c r="AS46" s="3"/>
      <c r="BD46" s="3" t="s">
        <v>349</v>
      </c>
    </row>
    <row r="47" spans="17:58">
      <c r="AQ47" s="2"/>
      <c r="AR47" s="2"/>
      <c r="AS47" s="2"/>
      <c r="BD47" s="13"/>
    </row>
    <row r="48" spans="17:58">
      <c r="AQ48" s="2"/>
      <c r="AR48" s="2"/>
      <c r="AS48" s="2"/>
    </row>
    <row r="49" spans="17:58">
      <c r="AQ49" s="2"/>
      <c r="AR49" s="2"/>
      <c r="AS49" s="2"/>
    </row>
    <row r="50" spans="17:58">
      <c r="Q50" s="3" t="s">
        <v>284</v>
      </c>
      <c r="AD50" s="3" t="s">
        <v>356</v>
      </c>
      <c r="AQ50" s="3" t="s">
        <v>323</v>
      </c>
      <c r="AR50" s="3"/>
      <c r="AS50" s="3"/>
      <c r="BD50" s="3" t="s">
        <v>362</v>
      </c>
      <c r="BF50" s="3"/>
    </row>
    <row r="51" spans="17:58">
      <c r="AQ51" s="2"/>
      <c r="AR51" s="2"/>
      <c r="AS51" s="2"/>
    </row>
    <row r="52" spans="17:58">
      <c r="AQ52" s="2"/>
      <c r="AR52" s="2"/>
      <c r="AS52" s="2"/>
    </row>
    <row r="53" spans="17:58">
      <c r="AQ53" s="2"/>
      <c r="AR53" s="2"/>
      <c r="AS53" s="2"/>
    </row>
    <row r="54" spans="17:58">
      <c r="Q54" s="3" t="s">
        <v>285</v>
      </c>
      <c r="AD54" s="3" t="s">
        <v>309</v>
      </c>
      <c r="AQ54" s="3" t="s">
        <v>324</v>
      </c>
      <c r="AR54" s="3"/>
      <c r="AS54" s="3"/>
      <c r="BD54" s="3" t="s">
        <v>363</v>
      </c>
    </row>
    <row r="55" spans="17:58">
      <c r="AQ55" s="2"/>
      <c r="AR55" s="2"/>
      <c r="AS55" s="2"/>
    </row>
    <row r="56" spans="17:58">
      <c r="AQ56" s="2"/>
      <c r="AR56" s="2"/>
      <c r="AS56" s="2"/>
    </row>
    <row r="57" spans="17:58">
      <c r="AQ57" s="2"/>
      <c r="AR57" s="2"/>
      <c r="AS57" s="2"/>
    </row>
    <row r="58" spans="17:58">
      <c r="Q58" s="3" t="s">
        <v>288</v>
      </c>
      <c r="AD58" s="3" t="s">
        <v>310</v>
      </c>
      <c r="AQ58" s="36" t="s">
        <v>325</v>
      </c>
      <c r="AR58" s="3"/>
      <c r="AS58" s="3"/>
      <c r="BD58" s="3" t="s">
        <v>364</v>
      </c>
    </row>
    <row r="59" spans="17:58">
      <c r="AQ59" s="2"/>
      <c r="AR59" s="2"/>
      <c r="AS59" s="2"/>
    </row>
    <row r="60" spans="17:58">
      <c r="AQ60" s="2"/>
      <c r="AR60" s="2"/>
      <c r="AS60" s="2"/>
    </row>
    <row r="61" spans="17:58">
      <c r="AQ61" s="2"/>
      <c r="AR61" s="2"/>
      <c r="AS61" s="2"/>
    </row>
    <row r="62" spans="17:58">
      <c r="Q62" s="3" t="s">
        <v>293</v>
      </c>
      <c r="AD62" s="3" t="s">
        <v>311</v>
      </c>
      <c r="AQ62" s="3" t="s">
        <v>326</v>
      </c>
      <c r="AR62" s="3"/>
      <c r="AS62" s="3"/>
      <c r="BD62" s="3" t="s">
        <v>365</v>
      </c>
    </row>
    <row r="63" spans="17:58">
      <c r="AQ63" s="2"/>
      <c r="AR63" s="2"/>
      <c r="AS63" s="2"/>
    </row>
    <row r="64" spans="17:58">
      <c r="AQ64" s="2"/>
      <c r="AR64" s="2"/>
      <c r="AS64" s="2"/>
    </row>
    <row r="65" spans="43:45">
      <c r="AQ65" s="2"/>
      <c r="AR65" s="2"/>
      <c r="AS65" s="2"/>
    </row>
    <row r="66" spans="43:45">
      <c r="AQ66" s="3"/>
      <c r="AR66" s="3"/>
      <c r="AS66" s="3"/>
    </row>
    <row r="67" spans="43:45">
      <c r="AQ67" s="2"/>
      <c r="AR67" s="2"/>
      <c r="AS67" s="2"/>
    </row>
    <row r="68" spans="43:45">
      <c r="AQ68" s="2"/>
      <c r="AR68" s="2"/>
      <c r="AS68" s="2"/>
    </row>
    <row r="69" spans="43:45">
      <c r="AQ69" s="2"/>
      <c r="AR69" s="2"/>
      <c r="AS69" s="2"/>
    </row>
    <row r="70" spans="43:45">
      <c r="AQ70" s="3"/>
      <c r="AR70" s="3"/>
      <c r="AS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rgb="FF00B0F0"/>
  </sheetPr>
  <dimension ref="A1:DZ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7" t="s">
        <v>0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Índice!Q38</f>
        <v>Gráfico 9 - Produção brasileira de etanol de milho</v>
      </c>
      <c r="D6" s="3"/>
      <c r="E6" s="3"/>
    </row>
    <row r="8" spans="1:130" ht="15" customHeight="1">
      <c r="A8" s="4" t="s">
        <v>30</v>
      </c>
      <c r="C8" s="4" t="s">
        <v>65</v>
      </c>
      <c r="D8" s="4" t="s">
        <v>66</v>
      </c>
      <c r="E8" s="4" t="s">
        <v>67</v>
      </c>
    </row>
    <row r="9" spans="1:130" ht="15" customHeight="1">
      <c r="B9" s="4"/>
      <c r="C9" s="32" t="s">
        <v>68</v>
      </c>
      <c r="D9" s="32"/>
      <c r="E9" s="32"/>
    </row>
    <row r="10" spans="1:130">
      <c r="A10" s="6">
        <v>2013</v>
      </c>
      <c r="B10" s="6"/>
      <c r="C10" s="9">
        <v>3.3319999999999999E-3</v>
      </c>
      <c r="D10" s="9">
        <v>7.1840000000000003E-3</v>
      </c>
      <c r="E10" s="9">
        <v>1.0515999999999999E-2</v>
      </c>
      <c r="H10" s="11"/>
    </row>
    <row r="11" spans="1:130">
      <c r="A11" s="6">
        <v>2014</v>
      </c>
      <c r="B11" s="6"/>
      <c r="C11" s="9">
        <v>6.3119999999999999E-3</v>
      </c>
      <c r="D11" s="9">
        <v>6.462699999999999E-2</v>
      </c>
      <c r="E11" s="9">
        <v>7.0938999999999988E-2</v>
      </c>
    </row>
    <row r="12" spans="1:130">
      <c r="A12" s="6">
        <v>2015</v>
      </c>
      <c r="B12" s="6"/>
      <c r="C12" s="9">
        <v>1.3147000000000001E-2</v>
      </c>
      <c r="D12" s="9">
        <v>0.108095</v>
      </c>
      <c r="E12" s="9">
        <v>0.121242</v>
      </c>
    </row>
    <row r="13" spans="1:130">
      <c r="A13" s="6">
        <v>2016</v>
      </c>
      <c r="B13" s="6"/>
      <c r="C13" s="9">
        <v>3.4553E-2</v>
      </c>
      <c r="D13" s="9">
        <v>0.16620500000000002</v>
      </c>
      <c r="E13" s="9">
        <v>0.20075800000000002</v>
      </c>
    </row>
    <row r="14" spans="1:130">
      <c r="A14" s="6">
        <v>2017</v>
      </c>
      <c r="B14" s="6"/>
      <c r="C14" s="9">
        <v>7.7829999999999996E-2</v>
      </c>
      <c r="D14" s="9">
        <v>0.33494000000000002</v>
      </c>
      <c r="E14" s="9">
        <v>0.41276999999999997</v>
      </c>
    </row>
    <row r="15" spans="1:130">
      <c r="A15" s="6">
        <v>2018</v>
      </c>
      <c r="B15" s="6"/>
      <c r="C15" s="9">
        <v>0.18229300000000001</v>
      </c>
      <c r="D15" s="9">
        <v>0.53794299999999995</v>
      </c>
      <c r="E15" s="9">
        <v>0.72023599999999999</v>
      </c>
    </row>
    <row r="16" spans="1:130">
      <c r="A16" s="6">
        <v>2019</v>
      </c>
      <c r="B16" s="6"/>
      <c r="C16" s="9">
        <v>0.39849000000000001</v>
      </c>
      <c r="D16" s="9">
        <v>0.93167299999999997</v>
      </c>
      <c r="E16" s="9">
        <v>1.330163</v>
      </c>
    </row>
    <row r="17" spans="1:5">
      <c r="A17" s="6">
        <v>2020</v>
      </c>
      <c r="B17" s="6"/>
      <c r="C17" s="9">
        <v>0.63615900000000003</v>
      </c>
      <c r="D17" s="9">
        <v>1.7939939999999999</v>
      </c>
      <c r="E17" s="9">
        <v>2.4301529999999998</v>
      </c>
    </row>
    <row r="18" spans="1:5">
      <c r="A18" s="6">
        <v>2021</v>
      </c>
      <c r="B18" s="6"/>
      <c r="C18" s="9">
        <v>0.90339400000000003</v>
      </c>
      <c r="D18" s="9">
        <v>2.392992</v>
      </c>
      <c r="E18" s="9">
        <v>3.2833549999999998</v>
      </c>
    </row>
    <row r="19" spans="1:5">
      <c r="A19" s="6">
        <v>2022</v>
      </c>
      <c r="B19" s="6"/>
      <c r="C19" s="9">
        <v>1.5212209999999999</v>
      </c>
      <c r="D19" s="9">
        <v>2.62018</v>
      </c>
      <c r="E19" s="9">
        <v>4.1414010000000001</v>
      </c>
    </row>
    <row r="20" spans="1:5">
      <c r="A20" s="6">
        <v>2023</v>
      </c>
      <c r="B20" s="6"/>
      <c r="C20" s="9">
        <v>2.3023280000000002</v>
      </c>
      <c r="D20" s="9">
        <v>3.4853860000000001</v>
      </c>
      <c r="E20" s="9">
        <v>5.7877140000000002</v>
      </c>
    </row>
    <row r="22" spans="1:5">
      <c r="D22" s="14"/>
      <c r="E22" s="14"/>
    </row>
    <row r="23" spans="1:5">
      <c r="A23" s="6"/>
      <c r="C23" s="9"/>
      <c r="D23" s="9"/>
      <c r="E23" s="9"/>
    </row>
    <row r="24" spans="1:5">
      <c r="A24" s="6"/>
      <c r="C24" s="9"/>
      <c r="D24" s="9"/>
      <c r="E24" s="9"/>
    </row>
    <row r="25" spans="1:5">
      <c r="A25" s="6"/>
      <c r="C25" s="9"/>
      <c r="D25" s="9"/>
      <c r="E25" s="9"/>
    </row>
    <row r="26" spans="1:5">
      <c r="A26" s="6"/>
      <c r="C26" s="9"/>
      <c r="D26" s="9"/>
      <c r="E26" s="9"/>
    </row>
    <row r="27" spans="1:5">
      <c r="A27" s="6"/>
      <c r="C27" s="9"/>
      <c r="D27" s="9"/>
      <c r="E27" s="9"/>
    </row>
    <row r="28" spans="1:5">
      <c r="A28" s="6"/>
      <c r="C28" s="9"/>
      <c r="D28" s="9"/>
      <c r="E28" s="9"/>
    </row>
    <row r="29" spans="1:5">
      <c r="A29" s="6"/>
      <c r="C29" s="9"/>
      <c r="D29" s="9"/>
      <c r="E29" s="9"/>
    </row>
    <row r="30" spans="1:5">
      <c r="A30" s="6"/>
      <c r="C30" s="9"/>
      <c r="D30" s="9"/>
      <c r="E30" s="9"/>
    </row>
    <row r="31" spans="1:5">
      <c r="A31" s="6"/>
      <c r="C31" s="9"/>
      <c r="D31" s="9"/>
      <c r="E31" s="9"/>
    </row>
    <row r="32" spans="1:5">
      <c r="A32" s="6"/>
      <c r="C32" s="9"/>
      <c r="D32" s="9"/>
      <c r="E32" s="9"/>
    </row>
    <row r="33" spans="1:5">
      <c r="A33" s="6"/>
      <c r="C33" s="9"/>
      <c r="D33" s="9"/>
      <c r="E33" s="9"/>
    </row>
  </sheetData>
  <hyperlinks>
    <hyperlink ref="A1" location="Índice!A1" display="Voltar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1039-ED4E-444A-A6ED-724E8FB1C8FE}">
  <sheetPr>
    <tabColor rgb="FF00B0F0"/>
  </sheetPr>
  <dimension ref="A1:EB103"/>
  <sheetViews>
    <sheetView showGridLines="0" zoomScale="85" zoomScaleNormal="85" workbookViewId="0">
      <pane xSplit="1" ySplit="2" topLeftCell="B3" activePane="bottomRight" state="frozen"/>
      <selection pane="topRight" activeCell="G17" sqref="G17"/>
      <selection pane="bottomLeft" activeCell="G17" sqref="G17"/>
      <selection pane="bottomRight" activeCell="K14" sqref="K14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21" width="9.42578125" style="2"/>
    <col min="22" max="28" width="11" style="2" customWidth="1"/>
    <col min="29" max="29" width="10.42578125" style="2" bestFit="1" customWidth="1"/>
    <col min="30" max="16384" width="9.42578125" style="2"/>
  </cols>
  <sheetData>
    <row r="1" spans="1:132">
      <c r="A1" s="1" t="s">
        <v>4</v>
      </c>
      <c r="B1" s="1"/>
    </row>
    <row r="2" spans="1:132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>
      <c r="C5" s="21" t="str">
        <f>Índice!_Ref65601466</f>
        <v>Gráfico 10 - Produção brasileira de etanol total (da cana e do milho)</v>
      </c>
      <c r="D5" s="13"/>
    </row>
    <row r="6" spans="1:132">
      <c r="C6" s="29"/>
    </row>
    <row r="7" spans="1:132" ht="30">
      <c r="A7" s="4" t="s">
        <v>30</v>
      </c>
      <c r="C7" s="5" t="s">
        <v>269</v>
      </c>
      <c r="D7" s="5" t="s">
        <v>270</v>
      </c>
      <c r="E7" s="5" t="s">
        <v>271</v>
      </c>
      <c r="F7" s="5" t="s">
        <v>272</v>
      </c>
      <c r="G7" s="19" t="s">
        <v>31</v>
      </c>
      <c r="T7" s="195"/>
      <c r="U7" s="195"/>
      <c r="V7" s="196"/>
      <c r="W7" s="196"/>
      <c r="X7" s="196"/>
      <c r="Y7" s="196"/>
      <c r="Z7" s="196"/>
      <c r="AA7" s="196"/>
      <c r="AB7" s="196"/>
    </row>
    <row r="8" spans="1:132">
      <c r="B8" s="4"/>
      <c r="C8" s="32" t="s">
        <v>68</v>
      </c>
      <c r="D8" s="32"/>
      <c r="E8" s="32"/>
      <c r="F8" s="32"/>
      <c r="G8" s="42"/>
      <c r="T8" s="197"/>
      <c r="U8" s="195"/>
      <c r="V8" s="198"/>
      <c r="W8" s="198"/>
      <c r="X8" s="198"/>
      <c r="Y8" s="198"/>
      <c r="Z8" s="198"/>
      <c r="AA8" s="198"/>
      <c r="AB8" s="198"/>
    </row>
    <row r="9" spans="1:132">
      <c r="A9" s="43">
        <v>2013</v>
      </c>
      <c r="B9" s="6"/>
      <c r="C9" s="12">
        <v>3.3319999999999999E-3</v>
      </c>
      <c r="D9" s="12">
        <v>11.702677</v>
      </c>
      <c r="E9" s="12">
        <v>7.1840000000000003E-3</v>
      </c>
      <c r="F9" s="12">
        <v>15.995323000000001</v>
      </c>
      <c r="G9" s="17">
        <v>27.708515999999999</v>
      </c>
      <c r="K9" s="41"/>
      <c r="L9" s="41"/>
      <c r="M9" s="41"/>
      <c r="N9" s="41"/>
      <c r="O9" s="41"/>
      <c r="T9" s="211"/>
      <c r="U9" s="195"/>
      <c r="V9" s="199"/>
      <c r="W9" s="199"/>
      <c r="X9" s="199"/>
      <c r="Y9" s="199"/>
      <c r="Z9" s="199"/>
      <c r="AA9" s="199"/>
      <c r="AB9" s="199"/>
    </row>
    <row r="10" spans="1:132">
      <c r="A10" s="43">
        <v>2014</v>
      </c>
      <c r="B10" s="6"/>
      <c r="C10" s="12">
        <v>6.3119999999999999E-3</v>
      </c>
      <c r="D10" s="12">
        <v>11.703633</v>
      </c>
      <c r="E10" s="12">
        <v>6.4627000000000004E-2</v>
      </c>
      <c r="F10" s="12">
        <v>16.774964000000001</v>
      </c>
      <c r="G10" s="17">
        <v>28.549536</v>
      </c>
      <c r="K10" s="41"/>
      <c r="L10" s="41"/>
      <c r="M10" s="41"/>
      <c r="N10" s="41"/>
      <c r="O10" s="41"/>
      <c r="T10" s="211"/>
      <c r="U10" s="195"/>
      <c r="V10" s="199"/>
      <c r="W10" s="199"/>
      <c r="X10" s="199"/>
      <c r="Y10" s="199"/>
      <c r="Z10" s="199"/>
      <c r="AA10" s="199"/>
      <c r="AB10" s="199"/>
    </row>
    <row r="11" spans="1:132">
      <c r="A11" s="43">
        <v>2015</v>
      </c>
      <c r="B11" s="6"/>
      <c r="C11" s="12">
        <v>1.3147000000000001E-2</v>
      </c>
      <c r="D11" s="12">
        <v>11.243093999999999</v>
      </c>
      <c r="E11" s="12">
        <v>0.108095</v>
      </c>
      <c r="F11" s="12">
        <v>18.933468000000001</v>
      </c>
      <c r="G11" s="17">
        <v>30.297803999999999</v>
      </c>
      <c r="K11" s="41"/>
      <c r="L11" s="41"/>
      <c r="M11" s="41"/>
      <c r="N11" s="41"/>
      <c r="O11" s="41"/>
      <c r="T11" s="211"/>
      <c r="U11" s="195"/>
      <c r="V11" s="199"/>
      <c r="W11" s="199"/>
      <c r="X11" s="199"/>
      <c r="Y11" s="199"/>
      <c r="Z11" s="199"/>
      <c r="AA11" s="199"/>
      <c r="AB11" s="199"/>
    </row>
    <row r="12" spans="1:132">
      <c r="A12" s="43">
        <v>2016</v>
      </c>
      <c r="B12" s="6"/>
      <c r="C12" s="12">
        <v>3.4553E-2</v>
      </c>
      <c r="D12" s="12">
        <v>11.148497000000001</v>
      </c>
      <c r="E12" s="12">
        <v>0.16620499999999999</v>
      </c>
      <c r="F12" s="12">
        <v>16.975192</v>
      </c>
      <c r="G12" s="17">
        <v>28.324446999999999</v>
      </c>
      <c r="K12" s="41"/>
      <c r="L12" s="41"/>
      <c r="M12" s="41"/>
      <c r="N12" s="41"/>
      <c r="O12" s="41"/>
      <c r="T12" s="211"/>
      <c r="U12" s="195"/>
      <c r="V12" s="197"/>
      <c r="W12" s="197"/>
      <c r="X12" s="197"/>
      <c r="Y12" s="199"/>
      <c r="Z12" s="199"/>
      <c r="AA12" s="199"/>
      <c r="AB12" s="199"/>
    </row>
    <row r="13" spans="1:132">
      <c r="A13" s="43">
        <v>2017</v>
      </c>
      <c r="B13" s="6"/>
      <c r="C13" s="12">
        <v>7.7829999999999996E-2</v>
      </c>
      <c r="D13" s="12">
        <v>11.014103</v>
      </c>
      <c r="E13" s="12">
        <v>0.33494000000000002</v>
      </c>
      <c r="F13" s="12">
        <v>16.261700999999999</v>
      </c>
      <c r="G13" s="17">
        <v>27.688573999999999</v>
      </c>
      <c r="K13" s="41"/>
      <c r="L13" s="41"/>
      <c r="M13" s="41"/>
      <c r="T13" s="211"/>
      <c r="U13" s="195"/>
      <c r="V13" s="199"/>
      <c r="W13" s="199"/>
      <c r="X13" s="199"/>
      <c r="Y13" s="199"/>
      <c r="Z13" s="199"/>
      <c r="AA13" s="199"/>
      <c r="AB13" s="199"/>
    </row>
    <row r="14" spans="1:132">
      <c r="A14" s="43">
        <v>2018</v>
      </c>
      <c r="B14" s="6"/>
      <c r="C14" s="12">
        <v>0.18229300000000001</v>
      </c>
      <c r="D14" s="12">
        <v>9.050224</v>
      </c>
      <c r="E14" s="12">
        <v>0.53794299999999995</v>
      </c>
      <c r="F14" s="12">
        <v>22.556885000000001</v>
      </c>
      <c r="G14" s="17">
        <v>32.327345000000001</v>
      </c>
      <c r="T14" s="211"/>
      <c r="U14" s="195"/>
      <c r="V14" s="199"/>
      <c r="W14" s="199"/>
      <c r="X14" s="199"/>
      <c r="Y14" s="199"/>
      <c r="Z14" s="199"/>
      <c r="AA14" s="199"/>
      <c r="AB14" s="199"/>
    </row>
    <row r="15" spans="1:132">
      <c r="A15" s="43">
        <v>2019</v>
      </c>
      <c r="B15" s="6"/>
      <c r="C15" s="12">
        <v>0.39849000000000001</v>
      </c>
      <c r="D15" s="12">
        <v>10.326433</v>
      </c>
      <c r="E15" s="12">
        <v>0.93167299999999997</v>
      </c>
      <c r="F15" s="12">
        <v>24.377492</v>
      </c>
      <c r="G15" s="17">
        <v>36.034087999999997</v>
      </c>
      <c r="T15" s="211"/>
      <c r="U15" s="195"/>
      <c r="V15" s="199"/>
      <c r="W15" s="199"/>
      <c r="X15" s="199"/>
      <c r="Y15" s="199"/>
      <c r="Z15" s="199"/>
      <c r="AA15" s="199"/>
      <c r="AB15" s="199"/>
    </row>
    <row r="16" spans="1:132">
      <c r="A16" s="43">
        <v>2020</v>
      </c>
      <c r="B16" s="6"/>
      <c r="C16" s="12">
        <v>0.63615900000000003</v>
      </c>
      <c r="D16" s="12">
        <v>9.3614490000000004</v>
      </c>
      <c r="E16" s="12">
        <v>1.7939940000000001</v>
      </c>
      <c r="F16" s="12">
        <v>20.824888000000001</v>
      </c>
      <c r="G16" s="17">
        <v>32.616489999999999</v>
      </c>
      <c r="T16" s="211"/>
      <c r="U16" s="195"/>
      <c r="V16" s="197"/>
      <c r="W16" s="197"/>
      <c r="X16" s="197"/>
      <c r="Y16" s="199"/>
      <c r="Z16" s="199"/>
      <c r="AA16" s="199"/>
      <c r="AB16" s="199"/>
    </row>
    <row r="17" spans="1:29">
      <c r="A17" s="43">
        <v>2021</v>
      </c>
      <c r="B17" s="6"/>
      <c r="C17" s="12">
        <v>0.90339400000000003</v>
      </c>
      <c r="D17" s="12">
        <v>10.210013999999999</v>
      </c>
      <c r="E17" s="12">
        <v>2.392992</v>
      </c>
      <c r="F17" s="12">
        <v>16.370080000000002</v>
      </c>
      <c r="G17" s="17">
        <v>29.876480000000001</v>
      </c>
      <c r="J17" s="41"/>
      <c r="T17" s="211"/>
      <c r="U17" s="195"/>
      <c r="V17" s="199"/>
      <c r="W17" s="199"/>
      <c r="X17" s="199"/>
      <c r="Y17" s="199"/>
      <c r="Z17" s="199"/>
      <c r="AA17" s="199"/>
      <c r="AB17" s="199"/>
    </row>
    <row r="18" spans="1:29">
      <c r="A18" s="43">
        <v>2022</v>
      </c>
      <c r="B18" s="6"/>
      <c r="C18" s="12">
        <v>1.5212209999999999</v>
      </c>
      <c r="D18" s="12">
        <v>10.741172000000001</v>
      </c>
      <c r="E18" s="12">
        <v>2.62018</v>
      </c>
      <c r="F18" s="12">
        <v>15.753995</v>
      </c>
      <c r="G18" s="17">
        <v>30.636568</v>
      </c>
      <c r="J18" s="41"/>
      <c r="T18" s="211"/>
      <c r="U18" s="195"/>
      <c r="V18" s="197"/>
      <c r="W18" s="197"/>
      <c r="X18" s="197"/>
      <c r="Y18" s="199"/>
      <c r="Z18" s="199"/>
      <c r="AA18" s="199"/>
      <c r="AB18" s="199"/>
    </row>
    <row r="19" spans="1:29">
      <c r="A19" s="169">
        <v>2023</v>
      </c>
      <c r="B19" s="170"/>
      <c r="C19" s="171">
        <v>2.3023280000000002</v>
      </c>
      <c r="D19" s="12">
        <v>11.567206000000001</v>
      </c>
      <c r="E19" s="171">
        <v>3.4853860000000001</v>
      </c>
      <c r="F19" s="171">
        <v>17.97176</v>
      </c>
      <c r="G19" s="17">
        <f>SUM(C19:F19)</f>
        <v>35.326679999999996</v>
      </c>
      <c r="H19" s="170"/>
      <c r="I19" s="170"/>
      <c r="J19" s="170"/>
      <c r="T19" s="211"/>
      <c r="U19" s="195"/>
      <c r="V19" s="199"/>
      <c r="W19" s="199"/>
      <c r="X19" s="199"/>
      <c r="Y19" s="199"/>
      <c r="Z19" s="199"/>
      <c r="AA19" s="199"/>
      <c r="AB19" s="199"/>
    </row>
    <row r="20" spans="1:29">
      <c r="A20" s="169"/>
      <c r="B20" s="170"/>
      <c r="C20" s="171"/>
      <c r="D20" s="171"/>
      <c r="E20" s="171"/>
      <c r="F20" s="171"/>
      <c r="G20" s="171"/>
      <c r="H20" s="170"/>
      <c r="I20" s="170"/>
      <c r="J20" s="170"/>
      <c r="T20" s="211"/>
      <c r="U20" s="195"/>
      <c r="V20" s="199"/>
      <c r="W20" s="199"/>
      <c r="X20" s="199"/>
      <c r="Y20" s="199"/>
      <c r="Z20" s="199"/>
      <c r="AA20" s="199"/>
      <c r="AB20" s="199"/>
    </row>
    <row r="21" spans="1:29">
      <c r="A21" s="169"/>
      <c r="B21" s="170"/>
      <c r="C21" s="171"/>
      <c r="D21" s="171"/>
      <c r="E21" s="171"/>
      <c r="F21" s="171"/>
      <c r="G21" s="171"/>
      <c r="H21" s="170"/>
      <c r="I21" s="170"/>
      <c r="J21" s="170"/>
      <c r="T21" s="211"/>
      <c r="U21" s="195"/>
      <c r="V21" s="199"/>
      <c r="W21" s="199"/>
      <c r="X21" s="199"/>
      <c r="Y21" s="199"/>
      <c r="Z21" s="199"/>
      <c r="AA21" s="199"/>
      <c r="AB21" s="199"/>
    </row>
    <row r="22" spans="1:29">
      <c r="A22" s="169"/>
      <c r="B22" s="170"/>
      <c r="E22" s="14"/>
      <c r="F22" s="14"/>
      <c r="G22" s="14"/>
      <c r="H22" s="170"/>
      <c r="I22" s="170"/>
      <c r="J22" s="170"/>
      <c r="T22" s="211"/>
      <c r="U22" s="195"/>
      <c r="V22" s="199"/>
      <c r="W22" s="199"/>
      <c r="X22" s="199"/>
      <c r="Y22" s="199"/>
      <c r="Z22" s="199"/>
      <c r="AA22" s="199"/>
      <c r="AB22" s="199"/>
    </row>
    <row r="23" spans="1:29">
      <c r="A23" s="169"/>
      <c r="B23" s="170"/>
      <c r="C23" s="171"/>
      <c r="D23" s="171"/>
      <c r="E23" s="170"/>
      <c r="F23" s="172"/>
      <c r="G23" s="171"/>
      <c r="H23" s="170"/>
      <c r="I23" s="170"/>
      <c r="J23" s="170"/>
      <c r="T23" s="211"/>
      <c r="U23" s="195"/>
      <c r="V23" s="199"/>
      <c r="W23" s="199"/>
      <c r="X23" s="199"/>
      <c r="Y23" s="199"/>
      <c r="Z23" s="199"/>
      <c r="AA23" s="199"/>
      <c r="AB23" s="199"/>
    </row>
    <row r="24" spans="1:29">
      <c r="A24" s="169"/>
      <c r="B24" s="170"/>
      <c r="E24" s="170"/>
      <c r="F24" s="172"/>
      <c r="G24" s="170"/>
      <c r="H24" s="170"/>
      <c r="I24" s="170"/>
      <c r="J24" s="170"/>
      <c r="T24" s="211"/>
      <c r="U24" s="195"/>
      <c r="V24" s="197"/>
      <c r="W24" s="197"/>
      <c r="X24" s="197"/>
      <c r="Y24" s="199"/>
      <c r="Z24" s="199"/>
      <c r="AA24" s="199"/>
      <c r="AB24" s="199"/>
    </row>
    <row r="25" spans="1:29">
      <c r="A25" s="169"/>
      <c r="B25" s="170"/>
      <c r="C25" s="171"/>
      <c r="D25" s="171"/>
      <c r="E25" s="170"/>
      <c r="F25" s="172"/>
      <c r="G25" s="170"/>
      <c r="H25" s="170"/>
      <c r="I25" s="170"/>
      <c r="J25" s="170"/>
      <c r="T25" s="211"/>
      <c r="U25" s="195"/>
      <c r="V25" s="199"/>
      <c r="W25" s="199"/>
      <c r="X25" s="199"/>
      <c r="Y25" s="199"/>
      <c r="Z25" s="199"/>
      <c r="AA25" s="199"/>
      <c r="AB25" s="199"/>
    </row>
    <row r="26" spans="1:29">
      <c r="A26" s="169"/>
      <c r="B26" s="170"/>
      <c r="C26" s="171"/>
      <c r="D26" s="171"/>
      <c r="E26" s="170"/>
      <c r="F26" s="172"/>
      <c r="G26" s="170"/>
      <c r="H26" s="170"/>
      <c r="I26" s="170"/>
      <c r="J26" s="170"/>
      <c r="T26" s="211"/>
      <c r="U26" s="195"/>
      <c r="V26" s="197"/>
      <c r="W26" s="197"/>
      <c r="X26" s="197"/>
      <c r="Y26" s="199"/>
      <c r="Z26" s="199"/>
      <c r="AA26" s="199"/>
      <c r="AB26" s="199"/>
    </row>
    <row r="27" spans="1:29">
      <c r="A27" s="169"/>
      <c r="B27" s="170"/>
      <c r="C27" s="171"/>
      <c r="D27" s="171"/>
      <c r="E27" s="170"/>
      <c r="F27" s="172"/>
      <c r="G27" s="170"/>
      <c r="H27" s="170"/>
      <c r="I27" s="170"/>
      <c r="J27" s="170"/>
      <c r="T27" s="211"/>
      <c r="U27" s="195"/>
      <c r="V27" s="199"/>
      <c r="W27" s="199"/>
      <c r="X27" s="199"/>
      <c r="Y27" s="199"/>
      <c r="Z27" s="199"/>
      <c r="AA27" s="199"/>
      <c r="AB27" s="199"/>
    </row>
    <row r="28" spans="1:29">
      <c r="A28" s="169"/>
      <c r="B28" s="170"/>
      <c r="C28" s="171"/>
      <c r="D28" s="171"/>
      <c r="E28" s="170"/>
      <c r="F28" s="172"/>
      <c r="G28" s="170"/>
      <c r="H28" s="170"/>
      <c r="I28" s="170"/>
      <c r="J28" s="170"/>
      <c r="T28" s="211"/>
      <c r="U28" s="195"/>
      <c r="V28" s="197"/>
      <c r="W28" s="197"/>
      <c r="X28" s="199"/>
      <c r="Y28" s="199"/>
      <c r="Z28" s="199"/>
      <c r="AA28" s="199"/>
      <c r="AB28" s="199"/>
    </row>
    <row r="29" spans="1:29">
      <c r="A29" s="169"/>
      <c r="B29" s="170"/>
      <c r="C29" s="171"/>
      <c r="D29" s="171"/>
      <c r="E29" s="170"/>
      <c r="F29" s="170"/>
      <c r="G29" s="170"/>
      <c r="H29" s="170"/>
      <c r="I29" s="170"/>
      <c r="J29" s="170"/>
      <c r="T29" s="211"/>
      <c r="U29" s="195"/>
      <c r="V29" s="199"/>
      <c r="W29" s="199"/>
      <c r="X29" s="199"/>
      <c r="Y29" s="199"/>
      <c r="Z29" s="199"/>
      <c r="AA29" s="199"/>
      <c r="AB29" s="199"/>
      <c r="AC29" s="173"/>
    </row>
    <row r="30" spans="1:29">
      <c r="A30" s="169"/>
      <c r="B30" s="170"/>
      <c r="C30" s="171"/>
      <c r="D30" s="171"/>
      <c r="E30" s="170"/>
      <c r="F30" s="170"/>
      <c r="G30" s="170"/>
      <c r="H30" s="170"/>
      <c r="I30" s="170"/>
      <c r="J30" s="170"/>
      <c r="T30" s="211"/>
      <c r="U30" s="195"/>
      <c r="V30" s="197"/>
      <c r="W30" s="197"/>
      <c r="X30" s="197"/>
      <c r="Y30" s="199"/>
      <c r="Z30" s="199"/>
      <c r="AA30" s="199"/>
      <c r="AB30" s="199"/>
    </row>
    <row r="31" spans="1:29">
      <c r="A31" s="169"/>
      <c r="B31" s="170"/>
      <c r="C31" s="171"/>
      <c r="D31" s="171"/>
      <c r="E31" s="170"/>
      <c r="F31" s="170"/>
      <c r="G31" s="170"/>
      <c r="H31" s="170"/>
      <c r="I31" s="170"/>
      <c r="J31" s="170"/>
      <c r="T31" s="170"/>
      <c r="U31" s="170"/>
      <c r="V31" s="170"/>
      <c r="W31" s="170"/>
      <c r="X31" s="170"/>
      <c r="Y31" s="170"/>
      <c r="Z31" s="170"/>
      <c r="AA31" s="170"/>
      <c r="AB31" s="170"/>
    </row>
    <row r="32" spans="1:29">
      <c r="A32" s="169"/>
      <c r="B32" s="170"/>
      <c r="C32" s="171"/>
      <c r="D32" s="171"/>
      <c r="E32" s="170"/>
      <c r="F32" s="170"/>
      <c r="G32" s="170"/>
      <c r="H32" s="170"/>
      <c r="I32" s="170"/>
      <c r="J32" s="170"/>
      <c r="T32" s="170"/>
      <c r="U32" s="170"/>
      <c r="V32" s="170"/>
      <c r="W32" s="170"/>
      <c r="X32" s="170"/>
      <c r="Y32" s="170"/>
      <c r="Z32" s="170"/>
      <c r="AA32" s="170"/>
      <c r="AB32" s="170"/>
    </row>
    <row r="33" spans="1:29">
      <c r="A33" s="174"/>
      <c r="B33" s="170"/>
      <c r="C33" s="171"/>
      <c r="D33" s="171"/>
      <c r="E33" s="170"/>
      <c r="F33" s="170"/>
      <c r="G33" s="170"/>
      <c r="H33" s="170"/>
      <c r="I33" s="170"/>
      <c r="J33" s="170"/>
      <c r="T33" s="170"/>
      <c r="U33" s="170"/>
      <c r="V33" s="170"/>
      <c r="W33" s="170"/>
      <c r="X33" s="170"/>
      <c r="Y33" s="170"/>
      <c r="Z33" s="170"/>
      <c r="AA33" s="170"/>
      <c r="AB33" s="170"/>
    </row>
    <row r="34" spans="1:29">
      <c r="A34" s="174"/>
      <c r="B34" s="170"/>
      <c r="C34" s="171"/>
      <c r="D34" s="171"/>
      <c r="E34" s="170"/>
      <c r="F34" s="170"/>
      <c r="G34" s="170"/>
      <c r="H34" s="170"/>
      <c r="I34" s="170"/>
      <c r="J34" s="170"/>
      <c r="T34" s="170"/>
      <c r="U34" s="170"/>
      <c r="V34" s="170"/>
      <c r="W34" s="170"/>
      <c r="X34" s="170"/>
      <c r="Y34" s="170"/>
      <c r="Z34" s="170"/>
      <c r="AA34" s="170"/>
      <c r="AB34" s="170"/>
    </row>
    <row r="35" spans="1:29">
      <c r="A35" s="174"/>
      <c r="B35" s="170"/>
      <c r="C35" s="171"/>
      <c r="D35" s="171"/>
      <c r="G35" s="170"/>
      <c r="H35" s="170"/>
      <c r="I35" s="170"/>
      <c r="J35" s="170"/>
      <c r="T35" s="170"/>
      <c r="U35" s="170"/>
      <c r="V35" s="170"/>
      <c r="W35" s="170"/>
      <c r="X35" s="170"/>
      <c r="Y35" s="170"/>
      <c r="Z35" s="170"/>
      <c r="AA35" s="170"/>
      <c r="AB35" s="170"/>
    </row>
    <row r="36" spans="1:29">
      <c r="A36" s="174"/>
      <c r="B36" s="170"/>
      <c r="C36" s="171"/>
      <c r="D36" s="171"/>
      <c r="E36" s="170"/>
      <c r="F36" s="170"/>
      <c r="G36" s="170"/>
      <c r="H36" s="170"/>
      <c r="I36" s="170"/>
      <c r="J36" s="170"/>
      <c r="T36" s="170"/>
      <c r="U36" s="170"/>
      <c r="V36" s="170"/>
      <c r="W36" s="170"/>
      <c r="X36" s="170"/>
      <c r="Y36" s="170"/>
      <c r="Z36" s="170"/>
      <c r="AA36" s="170"/>
      <c r="AB36" s="170"/>
    </row>
    <row r="37" spans="1:29">
      <c r="A37" s="174"/>
      <c r="B37" s="170"/>
      <c r="C37" s="171"/>
      <c r="D37" s="171"/>
      <c r="E37" s="170"/>
      <c r="F37" s="170"/>
      <c r="G37" s="170"/>
      <c r="H37" s="170"/>
      <c r="I37" s="170"/>
      <c r="J37" s="170"/>
      <c r="K37" s="170"/>
      <c r="U37" s="170"/>
      <c r="V37" s="170"/>
      <c r="W37" s="170"/>
      <c r="X37" s="170"/>
      <c r="Y37" s="170"/>
      <c r="Z37" s="170"/>
      <c r="AA37" s="170"/>
      <c r="AB37" s="170"/>
      <c r="AC37" s="170"/>
    </row>
    <row r="38" spans="1:29">
      <c r="A38" s="174"/>
      <c r="B38" s="170"/>
      <c r="C38" s="171"/>
      <c r="D38" s="171"/>
      <c r="E38" s="170"/>
      <c r="F38" s="170"/>
      <c r="G38" s="170"/>
      <c r="H38" s="170"/>
      <c r="I38" s="170"/>
      <c r="J38" s="170"/>
      <c r="K38" s="170"/>
      <c r="U38" s="170"/>
      <c r="V38" s="170"/>
      <c r="W38" s="170"/>
      <c r="X38" s="170"/>
      <c r="Y38" s="170"/>
      <c r="Z38" s="170"/>
      <c r="AA38" s="170"/>
      <c r="AB38" s="170"/>
      <c r="AC38" s="170"/>
    </row>
    <row r="39" spans="1:29">
      <c r="A39" s="174"/>
      <c r="B39" s="170"/>
      <c r="C39" s="171"/>
      <c r="D39" s="171"/>
      <c r="E39" s="170"/>
      <c r="F39" s="170"/>
      <c r="G39" s="170"/>
      <c r="H39" s="170"/>
      <c r="I39" s="170"/>
      <c r="J39" s="170"/>
      <c r="K39" s="170"/>
      <c r="U39" s="170"/>
      <c r="V39" s="170"/>
      <c r="W39" s="170"/>
      <c r="X39" s="170"/>
      <c r="Y39" s="170"/>
      <c r="Z39" s="170"/>
      <c r="AA39" s="170"/>
      <c r="AB39" s="170"/>
      <c r="AC39" s="170"/>
    </row>
    <row r="40" spans="1:29">
      <c r="A40" s="174"/>
      <c r="B40" s="170"/>
      <c r="C40" s="171"/>
      <c r="D40" s="171"/>
      <c r="E40" s="170"/>
      <c r="F40" s="170"/>
      <c r="G40" s="170"/>
      <c r="H40" s="170"/>
      <c r="I40" s="170"/>
      <c r="J40" s="170"/>
      <c r="K40" s="170"/>
      <c r="U40" s="170"/>
      <c r="V40" s="170"/>
      <c r="W40" s="170"/>
      <c r="X40" s="170"/>
      <c r="Y40" s="170"/>
      <c r="Z40" s="170"/>
      <c r="AA40" s="170"/>
      <c r="AB40" s="170"/>
      <c r="AC40" s="170"/>
    </row>
    <row r="41" spans="1:29">
      <c r="A41" s="174"/>
      <c r="B41" s="170"/>
      <c r="C41" s="171"/>
      <c r="D41" s="171"/>
      <c r="E41" s="170"/>
      <c r="F41" s="170"/>
      <c r="G41" s="170"/>
      <c r="H41" s="170"/>
      <c r="I41" s="170"/>
      <c r="J41" s="170"/>
      <c r="K41" s="170"/>
      <c r="U41" s="170"/>
      <c r="V41" s="170"/>
      <c r="W41" s="170"/>
      <c r="X41" s="170"/>
      <c r="Y41" s="170"/>
      <c r="Z41" s="170"/>
      <c r="AA41" s="170"/>
      <c r="AB41" s="170"/>
      <c r="AC41" s="170"/>
    </row>
    <row r="42" spans="1:29">
      <c r="A42" s="174"/>
      <c r="B42" s="170"/>
      <c r="C42" s="171"/>
      <c r="D42" s="171"/>
      <c r="E42" s="170"/>
      <c r="F42" s="170"/>
      <c r="G42" s="170"/>
      <c r="H42" s="170"/>
      <c r="I42" s="170"/>
      <c r="J42" s="170"/>
      <c r="K42" s="170"/>
      <c r="U42" s="170"/>
      <c r="V42" s="170"/>
      <c r="W42" s="170"/>
      <c r="X42" s="170"/>
      <c r="Y42" s="170"/>
      <c r="Z42" s="170"/>
      <c r="AA42" s="170"/>
      <c r="AB42" s="170"/>
      <c r="AC42" s="170"/>
    </row>
    <row r="43" spans="1:29">
      <c r="A43" s="174"/>
      <c r="B43" s="170"/>
      <c r="C43" s="171"/>
      <c r="D43" s="171"/>
      <c r="E43" s="170"/>
      <c r="F43" s="170"/>
      <c r="G43" s="170"/>
      <c r="H43" s="170"/>
      <c r="I43" s="170"/>
      <c r="J43" s="170"/>
      <c r="K43" s="170"/>
      <c r="U43" s="170"/>
      <c r="V43" s="170"/>
      <c r="W43" s="170"/>
      <c r="X43" s="170"/>
      <c r="Y43" s="170"/>
      <c r="Z43" s="170"/>
      <c r="AA43" s="170"/>
      <c r="AB43" s="170"/>
      <c r="AC43" s="170"/>
    </row>
    <row r="44" spans="1:29">
      <c r="A44" s="174"/>
      <c r="B44" s="170"/>
      <c r="C44" s="171"/>
      <c r="D44" s="171"/>
      <c r="E44" s="170"/>
      <c r="F44" s="170"/>
      <c r="G44" s="170"/>
      <c r="H44" s="170"/>
      <c r="I44" s="170"/>
      <c r="J44" s="170"/>
      <c r="K44" s="170"/>
      <c r="U44" s="170"/>
      <c r="V44" s="170"/>
      <c r="W44" s="170"/>
      <c r="X44" s="170"/>
      <c r="Y44" s="170"/>
      <c r="Z44" s="170"/>
      <c r="AA44" s="170"/>
      <c r="AB44" s="170"/>
      <c r="AC44" s="170"/>
    </row>
    <row r="45" spans="1:29">
      <c r="A45" s="174"/>
      <c r="B45" s="170"/>
      <c r="C45" s="171"/>
      <c r="D45" s="171"/>
      <c r="E45" s="170"/>
      <c r="F45" s="170"/>
      <c r="G45" s="170"/>
      <c r="H45" s="170"/>
      <c r="I45" s="170"/>
      <c r="J45" s="170"/>
      <c r="K45" s="170"/>
      <c r="U45" s="170"/>
      <c r="V45" s="170"/>
      <c r="W45" s="170"/>
      <c r="X45" s="170"/>
      <c r="Y45" s="170"/>
      <c r="Z45" s="170"/>
      <c r="AA45" s="170"/>
      <c r="AB45" s="170"/>
      <c r="AC45" s="170"/>
    </row>
    <row r="46" spans="1:29">
      <c r="A46" s="174"/>
      <c r="B46" s="170"/>
      <c r="C46" s="171"/>
      <c r="D46" s="171"/>
      <c r="E46" s="170"/>
      <c r="F46" s="170"/>
      <c r="G46" s="170"/>
      <c r="H46" s="170"/>
      <c r="I46" s="170"/>
      <c r="J46" s="170"/>
      <c r="K46" s="170"/>
      <c r="U46" s="170"/>
      <c r="V46" s="170"/>
      <c r="W46" s="170"/>
      <c r="X46" s="170"/>
      <c r="Y46" s="170"/>
      <c r="Z46" s="170"/>
      <c r="AA46" s="170"/>
      <c r="AB46" s="170"/>
      <c r="AC46" s="170"/>
    </row>
    <row r="47" spans="1:29">
      <c r="A47" s="174"/>
      <c r="B47" s="170"/>
      <c r="C47" s="171"/>
      <c r="D47" s="171"/>
      <c r="E47" s="170"/>
      <c r="F47" s="170"/>
      <c r="G47" s="170"/>
      <c r="H47" s="170"/>
      <c r="I47" s="170"/>
      <c r="J47" s="170"/>
      <c r="K47" s="170"/>
      <c r="U47" s="170"/>
      <c r="V47" s="170"/>
      <c r="W47" s="170"/>
      <c r="X47" s="170"/>
      <c r="Y47" s="170"/>
      <c r="Z47" s="170"/>
      <c r="AA47" s="170"/>
      <c r="AB47" s="170"/>
      <c r="AC47" s="170"/>
    </row>
    <row r="48" spans="1:29">
      <c r="A48" s="174"/>
      <c r="B48" s="170"/>
      <c r="C48" s="171"/>
      <c r="D48" s="171"/>
      <c r="E48" s="170"/>
      <c r="F48" s="170"/>
      <c r="G48" s="170"/>
      <c r="H48" s="170"/>
      <c r="I48" s="170"/>
      <c r="J48" s="170"/>
      <c r="K48" s="170"/>
      <c r="U48" s="170"/>
      <c r="V48" s="170"/>
      <c r="W48" s="170"/>
      <c r="X48" s="170"/>
      <c r="Y48" s="170"/>
      <c r="Z48" s="170"/>
      <c r="AA48" s="170"/>
      <c r="AB48" s="170"/>
      <c r="AC48" s="170"/>
    </row>
    <row r="49" spans="1:29">
      <c r="A49" s="174"/>
      <c r="B49" s="170"/>
      <c r="C49" s="171"/>
      <c r="D49" s="171"/>
      <c r="E49" s="170"/>
      <c r="F49" s="170"/>
      <c r="G49" s="170"/>
      <c r="H49" s="170"/>
      <c r="I49" s="170"/>
      <c r="J49" s="170"/>
      <c r="K49" s="170"/>
      <c r="U49" s="170"/>
      <c r="V49" s="170"/>
      <c r="W49" s="170"/>
      <c r="X49" s="170"/>
      <c r="Y49" s="170"/>
      <c r="Z49" s="170"/>
      <c r="AA49" s="170"/>
      <c r="AB49" s="170"/>
      <c r="AC49" s="170"/>
    </row>
    <row r="50" spans="1:29">
      <c r="A50" s="174"/>
      <c r="B50" s="170"/>
      <c r="C50" s="171"/>
      <c r="D50" s="171"/>
      <c r="E50" s="170"/>
      <c r="F50" s="170"/>
      <c r="G50" s="170"/>
      <c r="H50" s="170"/>
      <c r="I50" s="170"/>
      <c r="J50" s="170"/>
      <c r="K50" s="170"/>
      <c r="U50" s="170"/>
      <c r="V50" s="170"/>
      <c r="W50" s="170"/>
      <c r="X50" s="170"/>
      <c r="Y50" s="170"/>
      <c r="Z50" s="170"/>
      <c r="AA50" s="170"/>
      <c r="AB50" s="170"/>
      <c r="AC50" s="170"/>
    </row>
    <row r="51" spans="1:29">
      <c r="A51" s="174"/>
      <c r="B51" s="170"/>
      <c r="C51" s="171"/>
      <c r="D51" s="171"/>
      <c r="E51" s="170"/>
      <c r="F51" s="170"/>
      <c r="G51" s="170"/>
      <c r="H51" s="170"/>
      <c r="I51" s="170"/>
      <c r="J51" s="170"/>
      <c r="K51" s="170"/>
      <c r="U51" s="170"/>
      <c r="V51" s="170"/>
      <c r="W51" s="170"/>
      <c r="X51" s="170"/>
      <c r="Y51" s="170"/>
      <c r="Z51" s="170"/>
      <c r="AA51" s="170"/>
      <c r="AB51" s="170"/>
      <c r="AC51" s="170"/>
    </row>
    <row r="52" spans="1:29">
      <c r="A52" s="174"/>
      <c r="B52" s="170"/>
      <c r="C52" s="171"/>
      <c r="D52" s="171"/>
      <c r="E52" s="170"/>
      <c r="F52" s="170"/>
      <c r="G52" s="170"/>
      <c r="H52" s="170"/>
      <c r="I52" s="170"/>
      <c r="J52" s="170"/>
      <c r="K52" s="170"/>
      <c r="U52" s="170"/>
      <c r="V52" s="170"/>
      <c r="W52" s="170"/>
      <c r="X52" s="170"/>
      <c r="Y52" s="170"/>
      <c r="Z52" s="170"/>
      <c r="AA52" s="170"/>
      <c r="AB52" s="170"/>
      <c r="AC52" s="170"/>
    </row>
    <row r="53" spans="1:29">
      <c r="A53" s="174"/>
      <c r="B53" s="170"/>
      <c r="C53" s="171"/>
      <c r="D53" s="171"/>
      <c r="E53" s="170"/>
      <c r="F53" s="170"/>
      <c r="G53" s="170"/>
      <c r="H53" s="170"/>
      <c r="I53" s="170"/>
      <c r="J53" s="170"/>
      <c r="K53" s="170"/>
      <c r="U53" s="170"/>
      <c r="V53" s="170"/>
      <c r="W53" s="170"/>
      <c r="X53" s="170"/>
      <c r="Y53" s="170"/>
      <c r="Z53" s="170"/>
      <c r="AA53" s="170"/>
      <c r="AB53" s="170"/>
      <c r="AC53" s="170"/>
    </row>
    <row r="54" spans="1:29">
      <c r="A54" s="174"/>
      <c r="B54" s="170"/>
      <c r="C54" s="171"/>
      <c r="D54" s="171"/>
      <c r="E54" s="170"/>
      <c r="F54" s="170"/>
      <c r="G54" s="170"/>
      <c r="H54" s="170"/>
      <c r="I54" s="170"/>
      <c r="J54" s="170"/>
      <c r="K54" s="170"/>
      <c r="U54" s="170"/>
      <c r="V54" s="170"/>
      <c r="W54" s="170"/>
      <c r="X54" s="170"/>
      <c r="Y54" s="170"/>
      <c r="Z54" s="170"/>
      <c r="AA54" s="170"/>
      <c r="AB54" s="170"/>
      <c r="AC54" s="170"/>
    </row>
    <row r="55" spans="1:29">
      <c r="A55" s="174"/>
      <c r="B55" s="170"/>
      <c r="C55" s="171"/>
      <c r="D55" s="171"/>
      <c r="E55" s="170"/>
      <c r="F55" s="170"/>
      <c r="G55" s="170"/>
      <c r="H55" s="170"/>
      <c r="I55" s="170"/>
      <c r="J55" s="170"/>
      <c r="K55" s="170"/>
      <c r="U55" s="170"/>
      <c r="V55" s="170"/>
      <c r="W55" s="170"/>
      <c r="X55" s="170"/>
      <c r="Y55" s="170"/>
      <c r="Z55" s="170"/>
      <c r="AA55" s="170"/>
      <c r="AB55" s="170"/>
      <c r="AC55" s="170"/>
    </row>
    <row r="56" spans="1:29">
      <c r="A56" s="174"/>
      <c r="B56" s="170"/>
      <c r="C56" s="171"/>
      <c r="D56" s="171"/>
      <c r="E56" s="170"/>
      <c r="F56" s="170"/>
      <c r="G56" s="170"/>
      <c r="H56" s="170"/>
      <c r="I56" s="170"/>
      <c r="J56" s="170"/>
      <c r="K56" s="170"/>
      <c r="U56" s="170"/>
      <c r="V56" s="170"/>
      <c r="W56" s="170"/>
      <c r="X56" s="170"/>
      <c r="Y56" s="170"/>
      <c r="Z56" s="170"/>
      <c r="AA56" s="170"/>
      <c r="AB56" s="170"/>
      <c r="AC56" s="170"/>
    </row>
    <row r="57" spans="1:29">
      <c r="A57" s="174"/>
      <c r="B57" s="170"/>
      <c r="C57" s="171"/>
      <c r="D57" s="171"/>
      <c r="E57" s="170"/>
      <c r="F57" s="170"/>
      <c r="G57" s="170"/>
      <c r="H57" s="170"/>
      <c r="I57" s="170"/>
      <c r="J57" s="170"/>
      <c r="K57" s="170"/>
      <c r="U57" s="170"/>
      <c r="V57" s="170"/>
      <c r="W57" s="170"/>
      <c r="X57" s="170"/>
      <c r="Y57" s="170"/>
      <c r="Z57" s="170"/>
      <c r="AA57" s="170"/>
      <c r="AB57" s="170"/>
      <c r="AC57" s="170"/>
    </row>
    <row r="58" spans="1:29">
      <c r="A58" s="174"/>
      <c r="B58" s="170"/>
      <c r="C58" s="171"/>
      <c r="D58" s="171"/>
      <c r="E58" s="170"/>
      <c r="F58" s="170"/>
      <c r="G58" s="170"/>
      <c r="H58" s="170"/>
      <c r="I58" s="170"/>
      <c r="J58" s="170"/>
      <c r="K58" s="170"/>
      <c r="U58" s="170"/>
      <c r="V58" s="170"/>
      <c r="W58" s="170"/>
      <c r="X58" s="170"/>
      <c r="Y58" s="170"/>
      <c r="Z58" s="170"/>
      <c r="AA58" s="170"/>
      <c r="AB58" s="170"/>
      <c r="AC58" s="170"/>
    </row>
    <row r="59" spans="1:29">
      <c r="A59" s="174"/>
      <c r="B59" s="170"/>
      <c r="C59" s="171"/>
      <c r="D59" s="171"/>
      <c r="E59" s="170"/>
      <c r="F59" s="170"/>
      <c r="G59" s="170"/>
      <c r="H59" s="170"/>
      <c r="I59" s="170"/>
      <c r="J59" s="170"/>
      <c r="K59" s="170"/>
      <c r="U59" s="170"/>
      <c r="V59" s="170"/>
      <c r="W59" s="170"/>
      <c r="X59" s="170"/>
      <c r="Y59" s="170"/>
      <c r="Z59" s="170"/>
      <c r="AA59" s="170"/>
      <c r="AB59" s="170"/>
      <c r="AC59" s="170"/>
    </row>
    <row r="60" spans="1:29">
      <c r="A60" s="174"/>
      <c r="B60" s="170"/>
      <c r="C60" s="171"/>
      <c r="D60" s="171"/>
      <c r="E60" s="170"/>
      <c r="F60" s="170"/>
      <c r="G60" s="170"/>
      <c r="H60" s="170"/>
      <c r="I60" s="170"/>
      <c r="J60" s="170"/>
      <c r="K60" s="170"/>
      <c r="U60" s="170"/>
      <c r="V60" s="170"/>
      <c r="W60" s="170"/>
      <c r="X60" s="170"/>
      <c r="Y60" s="170"/>
      <c r="Z60" s="170"/>
      <c r="AA60" s="170"/>
      <c r="AB60" s="170"/>
      <c r="AC60" s="170"/>
    </row>
    <row r="61" spans="1:29">
      <c r="A61" s="174"/>
      <c r="B61" s="170"/>
      <c r="C61" s="171"/>
      <c r="D61" s="171"/>
      <c r="E61" s="170"/>
      <c r="F61" s="170"/>
      <c r="G61" s="170"/>
      <c r="H61" s="170"/>
      <c r="I61" s="170"/>
      <c r="J61" s="170"/>
      <c r="K61" s="170"/>
      <c r="U61" s="170"/>
      <c r="V61" s="170"/>
      <c r="W61" s="170"/>
      <c r="X61" s="170"/>
      <c r="Y61" s="170"/>
      <c r="Z61" s="170"/>
      <c r="AA61" s="170"/>
      <c r="AB61" s="170"/>
      <c r="AC61" s="170"/>
    </row>
    <row r="62" spans="1:29">
      <c r="A62" s="174"/>
      <c r="B62" s="170"/>
      <c r="C62" s="171"/>
      <c r="D62" s="171"/>
      <c r="E62" s="170"/>
      <c r="F62" s="170"/>
      <c r="G62" s="170"/>
      <c r="H62" s="170"/>
      <c r="I62" s="170"/>
      <c r="J62" s="170"/>
      <c r="K62" s="170"/>
      <c r="U62" s="170"/>
      <c r="V62" s="170"/>
      <c r="W62" s="170"/>
      <c r="X62" s="170"/>
      <c r="Y62" s="170"/>
      <c r="Z62" s="170"/>
      <c r="AA62" s="170"/>
      <c r="AB62" s="170"/>
      <c r="AC62" s="170"/>
    </row>
    <row r="63" spans="1:29">
      <c r="A63" s="174"/>
      <c r="B63" s="170"/>
      <c r="C63" s="171"/>
      <c r="D63" s="171"/>
      <c r="E63" s="170"/>
      <c r="F63" s="170"/>
      <c r="G63" s="170"/>
      <c r="H63" s="170"/>
      <c r="I63" s="170"/>
      <c r="J63" s="170"/>
      <c r="K63" s="170"/>
      <c r="U63" s="170"/>
      <c r="V63" s="170"/>
      <c r="W63" s="170"/>
      <c r="X63" s="170"/>
      <c r="Y63" s="170"/>
      <c r="Z63" s="170"/>
      <c r="AA63" s="170"/>
      <c r="AB63" s="170"/>
      <c r="AC63" s="170"/>
    </row>
    <row r="64" spans="1:29">
      <c r="A64" s="174"/>
      <c r="B64" s="170"/>
      <c r="C64" s="171"/>
      <c r="D64" s="171"/>
      <c r="E64" s="170"/>
      <c r="F64" s="170"/>
      <c r="G64" s="170"/>
      <c r="H64" s="170"/>
      <c r="I64" s="170"/>
      <c r="J64" s="170"/>
      <c r="K64" s="170"/>
      <c r="U64" s="170"/>
      <c r="V64" s="170"/>
      <c r="W64" s="170"/>
      <c r="X64" s="170"/>
      <c r="Y64" s="170"/>
      <c r="Z64" s="170"/>
      <c r="AA64" s="170"/>
      <c r="AB64" s="170"/>
      <c r="AC64" s="170"/>
    </row>
    <row r="65" spans="1:29">
      <c r="A65" s="174"/>
      <c r="B65" s="170"/>
      <c r="C65" s="171"/>
      <c r="D65" s="171"/>
      <c r="E65" s="170"/>
      <c r="F65" s="170"/>
      <c r="G65" s="170"/>
      <c r="H65" s="170"/>
      <c r="I65" s="170"/>
      <c r="J65" s="170"/>
      <c r="K65" s="170"/>
      <c r="U65" s="170"/>
      <c r="V65" s="170"/>
      <c r="W65" s="170"/>
      <c r="X65" s="170"/>
      <c r="Y65" s="170"/>
      <c r="Z65" s="170"/>
      <c r="AA65" s="170"/>
      <c r="AB65" s="170"/>
      <c r="AC65" s="170"/>
    </row>
    <row r="66" spans="1:29">
      <c r="A66" s="174"/>
      <c r="B66" s="170"/>
      <c r="C66" s="171"/>
      <c r="D66" s="171"/>
      <c r="E66" s="170"/>
      <c r="F66" s="170"/>
      <c r="G66" s="170"/>
      <c r="H66" s="170"/>
      <c r="I66" s="170"/>
      <c r="J66" s="170"/>
      <c r="K66" s="170"/>
      <c r="U66" s="170"/>
      <c r="V66" s="170"/>
      <c r="W66" s="170"/>
      <c r="X66" s="170"/>
      <c r="Y66" s="170"/>
      <c r="Z66" s="170"/>
      <c r="AA66" s="170"/>
      <c r="AB66" s="170"/>
      <c r="AC66" s="170"/>
    </row>
    <row r="67" spans="1:29">
      <c r="A67" s="174"/>
      <c r="B67" s="170"/>
      <c r="C67" s="171"/>
      <c r="D67" s="171"/>
      <c r="E67" s="170"/>
      <c r="F67" s="170"/>
      <c r="G67" s="170"/>
      <c r="H67" s="170"/>
      <c r="I67" s="170"/>
      <c r="J67" s="170"/>
      <c r="K67" s="170"/>
      <c r="U67" s="170"/>
      <c r="V67" s="170"/>
      <c r="W67" s="170"/>
      <c r="X67" s="170"/>
      <c r="Y67" s="170"/>
      <c r="Z67" s="170"/>
      <c r="AA67" s="170"/>
      <c r="AB67" s="170"/>
      <c r="AC67" s="170"/>
    </row>
    <row r="68" spans="1:29">
      <c r="A68" s="174"/>
      <c r="B68" s="170"/>
      <c r="C68" s="171"/>
      <c r="D68" s="171"/>
      <c r="E68" s="170"/>
      <c r="F68" s="170"/>
      <c r="G68" s="170"/>
      <c r="H68" s="170"/>
      <c r="I68" s="170"/>
      <c r="J68" s="170"/>
      <c r="K68" s="170"/>
      <c r="U68" s="170"/>
      <c r="V68" s="170"/>
      <c r="W68" s="170"/>
      <c r="X68" s="170"/>
      <c r="Y68" s="170"/>
      <c r="Z68" s="170"/>
      <c r="AA68" s="170"/>
      <c r="AB68" s="170"/>
      <c r="AC68" s="170"/>
    </row>
    <row r="69" spans="1:29">
      <c r="A69" s="174"/>
      <c r="B69" s="170"/>
      <c r="C69" s="171"/>
      <c r="D69" s="171"/>
      <c r="E69" s="170"/>
      <c r="F69" s="170"/>
      <c r="G69" s="170"/>
      <c r="H69" s="170"/>
      <c r="I69" s="170"/>
      <c r="J69" s="170"/>
      <c r="K69" s="170"/>
      <c r="U69" s="170"/>
      <c r="V69" s="170"/>
      <c r="W69" s="170"/>
      <c r="X69" s="170"/>
      <c r="Y69" s="170"/>
      <c r="Z69" s="170"/>
      <c r="AA69" s="170"/>
      <c r="AB69" s="170"/>
      <c r="AC69" s="170"/>
    </row>
    <row r="70" spans="1:29">
      <c r="A70" s="174"/>
      <c r="B70" s="170"/>
      <c r="C70" s="171"/>
      <c r="D70" s="171"/>
      <c r="E70" s="170"/>
      <c r="F70" s="170"/>
      <c r="G70" s="170"/>
      <c r="H70" s="170"/>
      <c r="I70" s="170"/>
      <c r="J70" s="170"/>
      <c r="K70" s="170"/>
      <c r="U70" s="170"/>
      <c r="V70" s="170"/>
      <c r="W70" s="170"/>
      <c r="X70" s="170"/>
      <c r="Y70" s="170"/>
      <c r="Z70" s="170"/>
      <c r="AA70" s="170"/>
      <c r="AB70" s="170"/>
      <c r="AC70" s="170"/>
    </row>
    <row r="71" spans="1:29">
      <c r="A71" s="174"/>
      <c r="B71" s="170"/>
      <c r="C71" s="171"/>
      <c r="D71" s="171"/>
      <c r="E71" s="170"/>
      <c r="F71" s="170"/>
      <c r="G71" s="170"/>
      <c r="H71" s="170"/>
      <c r="I71" s="170"/>
      <c r="J71" s="170"/>
      <c r="K71" s="170"/>
      <c r="U71" s="170"/>
      <c r="V71" s="170"/>
      <c r="W71" s="170"/>
      <c r="X71" s="170"/>
      <c r="Y71" s="170"/>
      <c r="Z71" s="170"/>
      <c r="AA71" s="170"/>
      <c r="AB71" s="170"/>
      <c r="AC71" s="170"/>
    </row>
    <row r="72" spans="1:29">
      <c r="A72" s="174"/>
      <c r="B72" s="170"/>
      <c r="C72" s="171"/>
      <c r="D72" s="171"/>
      <c r="E72" s="170"/>
      <c r="F72" s="170"/>
      <c r="G72" s="170"/>
      <c r="H72" s="170"/>
      <c r="I72" s="170"/>
      <c r="J72" s="170"/>
      <c r="K72" s="170"/>
      <c r="U72" s="170"/>
      <c r="V72" s="170"/>
      <c r="W72" s="170"/>
      <c r="X72" s="170"/>
      <c r="Y72" s="170"/>
      <c r="Z72" s="170"/>
      <c r="AA72" s="170"/>
      <c r="AB72" s="170"/>
      <c r="AC72" s="170"/>
    </row>
    <row r="73" spans="1:29">
      <c r="A73" s="174"/>
      <c r="B73" s="170"/>
      <c r="C73" s="171"/>
      <c r="D73" s="171"/>
      <c r="E73" s="170"/>
      <c r="F73" s="170"/>
      <c r="G73" s="170"/>
      <c r="H73" s="170"/>
      <c r="I73" s="170"/>
      <c r="J73" s="170"/>
      <c r="K73" s="170"/>
      <c r="U73" s="170"/>
      <c r="V73" s="170"/>
      <c r="W73" s="170"/>
      <c r="X73" s="170"/>
      <c r="Y73" s="170"/>
      <c r="Z73" s="170"/>
      <c r="AA73" s="170"/>
      <c r="AB73" s="170"/>
      <c r="AC73" s="170"/>
    </row>
    <row r="74" spans="1:29">
      <c r="A74" s="174"/>
      <c r="B74" s="170"/>
      <c r="C74" s="171"/>
      <c r="D74" s="171"/>
      <c r="E74" s="170"/>
      <c r="F74" s="170"/>
      <c r="G74" s="170"/>
      <c r="H74" s="170"/>
      <c r="I74" s="170"/>
      <c r="J74" s="170"/>
      <c r="K74" s="170"/>
      <c r="U74" s="170"/>
      <c r="V74" s="170"/>
      <c r="W74" s="170"/>
      <c r="X74" s="170"/>
      <c r="Y74" s="170"/>
      <c r="Z74" s="170"/>
      <c r="AA74" s="170"/>
      <c r="AB74" s="170"/>
      <c r="AC74" s="170"/>
    </row>
    <row r="75" spans="1:29">
      <c r="A75" s="174"/>
      <c r="B75" s="170"/>
      <c r="C75" s="171"/>
      <c r="D75" s="171"/>
      <c r="E75" s="170"/>
      <c r="F75" s="170"/>
      <c r="G75" s="170"/>
      <c r="H75" s="170"/>
      <c r="I75" s="170"/>
      <c r="J75" s="170"/>
      <c r="K75" s="170"/>
      <c r="U75" s="170"/>
      <c r="V75" s="170"/>
      <c r="W75" s="170"/>
      <c r="X75" s="170"/>
      <c r="Y75" s="170"/>
      <c r="Z75" s="170"/>
      <c r="AA75" s="170"/>
      <c r="AB75" s="170"/>
      <c r="AC75" s="170"/>
    </row>
    <row r="76" spans="1:29">
      <c r="A76" s="174"/>
      <c r="B76" s="170"/>
      <c r="C76" s="171"/>
      <c r="D76" s="171"/>
      <c r="E76" s="170"/>
      <c r="F76" s="170"/>
      <c r="G76" s="170"/>
      <c r="H76" s="170"/>
      <c r="I76" s="170"/>
      <c r="J76" s="170"/>
      <c r="K76" s="170"/>
      <c r="U76" s="170"/>
      <c r="V76" s="170"/>
      <c r="W76" s="170"/>
      <c r="X76" s="170"/>
      <c r="Y76" s="170"/>
      <c r="Z76" s="170"/>
      <c r="AA76" s="170"/>
      <c r="AB76" s="170"/>
      <c r="AC76" s="170"/>
    </row>
    <row r="77" spans="1:29">
      <c r="A77" s="174"/>
      <c r="B77" s="170"/>
      <c r="C77" s="12"/>
      <c r="D77" s="12"/>
      <c r="H77" s="170"/>
      <c r="I77" s="170"/>
      <c r="J77" s="170"/>
      <c r="K77" s="170"/>
      <c r="U77" s="170"/>
      <c r="V77" s="170"/>
      <c r="W77" s="170"/>
      <c r="X77" s="170"/>
      <c r="Y77" s="170"/>
      <c r="Z77" s="170"/>
      <c r="AA77" s="170"/>
      <c r="AB77" s="170"/>
      <c r="AC77" s="170"/>
    </row>
    <row r="78" spans="1:29">
      <c r="A78" s="174"/>
      <c r="B78" s="170"/>
      <c r="C78" s="12"/>
      <c r="D78" s="12"/>
      <c r="H78" s="170"/>
      <c r="I78" s="170"/>
      <c r="J78" s="170"/>
      <c r="K78" s="170"/>
      <c r="U78" s="170"/>
      <c r="V78" s="170"/>
      <c r="W78" s="170"/>
      <c r="X78" s="170"/>
      <c r="Y78" s="170"/>
      <c r="Z78" s="170"/>
      <c r="AA78" s="170"/>
      <c r="AB78" s="170"/>
      <c r="AC78" s="170"/>
    </row>
    <row r="79" spans="1:29">
      <c r="A79" s="174"/>
      <c r="B79" s="170"/>
      <c r="C79" s="12"/>
      <c r="D79" s="12"/>
      <c r="H79" s="170"/>
      <c r="I79" s="170"/>
      <c r="J79" s="170"/>
      <c r="K79" s="170"/>
      <c r="U79" s="170"/>
      <c r="V79" s="170"/>
      <c r="W79" s="170"/>
      <c r="X79" s="170"/>
      <c r="Y79" s="170"/>
      <c r="Z79" s="170"/>
      <c r="AA79" s="170"/>
      <c r="AB79" s="170"/>
      <c r="AC79" s="170"/>
    </row>
    <row r="80" spans="1:29">
      <c r="A80" s="174"/>
      <c r="B80" s="170"/>
      <c r="C80" s="12"/>
      <c r="D80" s="12"/>
      <c r="H80" s="170"/>
      <c r="I80" s="170"/>
      <c r="J80" s="170"/>
      <c r="K80" s="170"/>
      <c r="U80" s="170"/>
      <c r="V80" s="170"/>
      <c r="W80" s="170"/>
      <c r="X80" s="170"/>
      <c r="Y80" s="170"/>
      <c r="Z80" s="170"/>
      <c r="AA80" s="170"/>
      <c r="AB80" s="170"/>
      <c r="AC80" s="170"/>
    </row>
    <row r="81" spans="1:29">
      <c r="A81" s="174"/>
      <c r="B81" s="170"/>
      <c r="C81" s="12"/>
      <c r="D81" s="12"/>
      <c r="H81" s="170"/>
      <c r="I81" s="170"/>
      <c r="J81" s="170"/>
      <c r="K81" s="170"/>
      <c r="U81" s="170"/>
      <c r="V81" s="170"/>
      <c r="W81" s="170"/>
      <c r="X81" s="170"/>
      <c r="Y81" s="170"/>
      <c r="Z81" s="170"/>
      <c r="AA81" s="170"/>
      <c r="AB81" s="170"/>
      <c r="AC81" s="170"/>
    </row>
    <row r="82" spans="1:29">
      <c r="A82" s="174"/>
      <c r="B82" s="170"/>
      <c r="C82" s="12"/>
      <c r="D82" s="12"/>
      <c r="H82" s="170"/>
      <c r="I82" s="170"/>
      <c r="J82" s="170"/>
      <c r="K82" s="170"/>
      <c r="U82" s="170"/>
      <c r="V82" s="170"/>
      <c r="W82" s="170"/>
      <c r="X82" s="170"/>
      <c r="Y82" s="170"/>
      <c r="Z82" s="170"/>
      <c r="AA82" s="170"/>
      <c r="AB82" s="170"/>
      <c r="AC82" s="170"/>
    </row>
    <row r="83" spans="1:29">
      <c r="A83" s="174"/>
      <c r="B83" s="170"/>
      <c r="C83" s="12"/>
      <c r="D83" s="12"/>
      <c r="H83" s="170"/>
      <c r="I83" s="170"/>
      <c r="J83" s="170"/>
      <c r="K83" s="170"/>
      <c r="U83" s="170"/>
      <c r="V83" s="170"/>
      <c r="W83" s="170"/>
      <c r="X83" s="170"/>
      <c r="Y83" s="170"/>
      <c r="Z83" s="170"/>
      <c r="AA83" s="170"/>
      <c r="AB83" s="170"/>
      <c r="AC83" s="170"/>
    </row>
    <row r="84" spans="1:29">
      <c r="A84" s="174"/>
      <c r="B84" s="170"/>
      <c r="C84" s="12"/>
      <c r="D84" s="12"/>
      <c r="H84" s="170"/>
      <c r="I84" s="170"/>
      <c r="J84" s="170"/>
      <c r="K84" s="170"/>
      <c r="U84" s="170"/>
      <c r="V84" s="170"/>
      <c r="W84" s="170"/>
      <c r="X84" s="170"/>
      <c r="Y84" s="170"/>
      <c r="Z84" s="170"/>
      <c r="AA84" s="170"/>
      <c r="AB84" s="170"/>
      <c r="AC84" s="170"/>
    </row>
    <row r="85" spans="1:29">
      <c r="A85" s="174"/>
      <c r="B85" s="170"/>
      <c r="C85" s="12"/>
      <c r="D85" s="12"/>
      <c r="H85" s="170"/>
      <c r="I85" s="170"/>
      <c r="J85" s="170"/>
      <c r="K85" s="170"/>
      <c r="U85" s="170"/>
      <c r="V85" s="170"/>
      <c r="W85" s="170"/>
      <c r="X85" s="170"/>
      <c r="Y85" s="170"/>
      <c r="Z85" s="170"/>
      <c r="AA85" s="170"/>
      <c r="AB85" s="170"/>
      <c r="AC85" s="170"/>
    </row>
    <row r="86" spans="1:29">
      <c r="A86" s="22"/>
      <c r="C86" s="12"/>
      <c r="D86" s="12"/>
      <c r="U86" s="170"/>
      <c r="V86" s="170"/>
      <c r="W86" s="170"/>
      <c r="X86" s="170"/>
      <c r="Y86" s="170"/>
      <c r="Z86" s="170"/>
      <c r="AA86" s="170"/>
      <c r="AB86" s="170"/>
      <c r="AC86" s="170"/>
    </row>
    <row r="87" spans="1:29">
      <c r="A87" s="22"/>
      <c r="C87" s="12"/>
      <c r="D87" s="12"/>
    </row>
    <row r="88" spans="1:29">
      <c r="A88" s="22"/>
      <c r="C88" s="12"/>
      <c r="D88" s="12"/>
    </row>
    <row r="89" spans="1:29">
      <c r="A89" s="22"/>
      <c r="C89" s="12"/>
      <c r="D89" s="12"/>
    </row>
    <row r="90" spans="1:29">
      <c r="A90" s="22"/>
      <c r="C90" s="12"/>
      <c r="D90" s="12"/>
    </row>
    <row r="91" spans="1:29">
      <c r="A91" s="22"/>
      <c r="C91" s="12"/>
      <c r="D91" s="12"/>
    </row>
    <row r="92" spans="1:29">
      <c r="A92" s="22"/>
      <c r="C92" s="12"/>
      <c r="D92" s="12"/>
    </row>
    <row r="93" spans="1:29">
      <c r="A93" s="22"/>
      <c r="C93" s="12"/>
      <c r="D93" s="12"/>
    </row>
    <row r="94" spans="1:29">
      <c r="A94" s="22"/>
      <c r="C94" s="12"/>
      <c r="D94" s="12"/>
    </row>
    <row r="95" spans="1:29">
      <c r="A95" s="22"/>
    </row>
    <row r="96" spans="1:29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</sheetData>
  <mergeCells count="11">
    <mergeCell ref="T21:T22"/>
    <mergeCell ref="T23:T24"/>
    <mergeCell ref="T25:T26"/>
    <mergeCell ref="T27:T28"/>
    <mergeCell ref="T29:T30"/>
    <mergeCell ref="T19:T20"/>
    <mergeCell ref="T9:T10"/>
    <mergeCell ref="T11:T12"/>
    <mergeCell ref="T13:T14"/>
    <mergeCell ref="T15:T16"/>
    <mergeCell ref="T17:T18"/>
  </mergeCells>
  <hyperlinks>
    <hyperlink ref="A1" location="Índice!A1" display="Voltar" xr:uid="{5432543D-2430-42C7-822E-3A62E85448C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B0F0"/>
  </sheetPr>
  <dimension ref="A1:DZ1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5.5703125" style="2" customWidth="1"/>
    <col min="6" max="6" width="17" style="2" customWidth="1"/>
    <col min="7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I3" s="10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Índice!Q46</f>
        <v>Gráfico 11 - Produção mensal de etanol de cana e de milho</v>
      </c>
      <c r="D6" s="3"/>
      <c r="E6" s="3"/>
    </row>
    <row r="7" spans="1:130">
      <c r="A7" s="4"/>
    </row>
    <row r="8" spans="1:130" ht="45">
      <c r="A8" s="4" t="s">
        <v>69</v>
      </c>
      <c r="C8" s="4" t="s">
        <v>70</v>
      </c>
      <c r="D8" s="4" t="s">
        <v>71</v>
      </c>
      <c r="E8" s="4" t="s">
        <v>72</v>
      </c>
      <c r="F8" s="19" t="s">
        <v>73</v>
      </c>
    </row>
    <row r="9" spans="1:130">
      <c r="B9" s="4"/>
      <c r="C9" s="32" t="s">
        <v>68</v>
      </c>
      <c r="D9" s="32"/>
      <c r="E9" s="32"/>
      <c r="F9" s="42" t="s">
        <v>24</v>
      </c>
    </row>
    <row r="10" spans="1:130">
      <c r="A10" s="24">
        <v>43466</v>
      </c>
      <c r="C10" s="9">
        <v>1.225948</v>
      </c>
      <c r="D10" s="9">
        <v>9.6626000000000004E-2</v>
      </c>
      <c r="E10" s="9">
        <v>1.1293219999999999</v>
      </c>
      <c r="F10" s="120">
        <v>7.8817372351845272E-2</v>
      </c>
    </row>
    <row r="11" spans="1:130">
      <c r="A11" s="24">
        <v>43497</v>
      </c>
      <c r="C11" s="9">
        <v>0.22700100000000001</v>
      </c>
      <c r="D11" s="9">
        <v>7.7804999999999999E-2</v>
      </c>
      <c r="E11" s="9">
        <v>0.149196</v>
      </c>
      <c r="F11" s="120">
        <v>0.34275179404496015</v>
      </c>
    </row>
    <row r="12" spans="1:130">
      <c r="A12" s="24">
        <v>43525</v>
      </c>
      <c r="C12" s="9">
        <v>0.52384500000000001</v>
      </c>
      <c r="D12" s="9">
        <v>9.9140000000000006E-2</v>
      </c>
      <c r="E12" s="9">
        <v>0.424705</v>
      </c>
      <c r="F12" s="120">
        <v>0.18925445503918142</v>
      </c>
    </row>
    <row r="13" spans="1:130">
      <c r="A13" s="24">
        <v>43556</v>
      </c>
      <c r="C13" s="9">
        <v>2.32396</v>
      </c>
      <c r="D13" s="9">
        <v>0.10063900000000001</v>
      </c>
      <c r="E13" s="9">
        <v>2.2233209999999999</v>
      </c>
      <c r="F13" s="120">
        <v>4.330496221965955E-2</v>
      </c>
    </row>
    <row r="14" spans="1:130">
      <c r="A14" s="24">
        <v>43586</v>
      </c>
      <c r="C14" s="9">
        <v>4.3729459999999998</v>
      </c>
      <c r="D14" s="9">
        <v>0.102538</v>
      </c>
      <c r="E14" s="9">
        <v>4.2704079999999998</v>
      </c>
      <c r="F14" s="120">
        <v>2.3448265768660305E-2</v>
      </c>
    </row>
    <row r="15" spans="1:130">
      <c r="A15" s="24">
        <v>43617</v>
      </c>
      <c r="C15" s="9">
        <v>4.178877</v>
      </c>
      <c r="D15" s="9">
        <v>9.1381000000000004E-2</v>
      </c>
      <c r="E15" s="9">
        <v>4.0874959999999998</v>
      </c>
      <c r="F15" s="120">
        <v>2.1867358144305276E-2</v>
      </c>
    </row>
    <row r="16" spans="1:130">
      <c r="A16" s="24">
        <v>43647</v>
      </c>
      <c r="C16" s="9">
        <v>5.0264800000000003</v>
      </c>
      <c r="D16" s="9">
        <v>9.2034000000000005E-2</v>
      </c>
      <c r="E16" s="9">
        <v>4.9344460000000003</v>
      </c>
      <c r="F16" s="120">
        <v>1.8309831134312681E-2</v>
      </c>
      <c r="N16" s="11"/>
    </row>
    <row r="17" spans="1:6">
      <c r="A17" s="24">
        <v>43678</v>
      </c>
      <c r="C17" s="9">
        <v>5.2677100000000001</v>
      </c>
      <c r="D17" s="9">
        <v>6.9597999999999993E-2</v>
      </c>
      <c r="E17" s="9">
        <v>5.1981120000000001</v>
      </c>
      <c r="F17" s="120">
        <v>1.3212192774469361E-2</v>
      </c>
    </row>
    <row r="18" spans="1:6">
      <c r="A18" s="24">
        <v>43709</v>
      </c>
      <c r="C18" s="9">
        <v>4.8377629999999998</v>
      </c>
      <c r="D18" s="9">
        <v>0.14788899999999999</v>
      </c>
      <c r="E18" s="9">
        <v>4.6898739999999997</v>
      </c>
      <c r="F18" s="120">
        <v>3.0569707528045505E-2</v>
      </c>
    </row>
    <row r="19" spans="1:6">
      <c r="A19" s="24">
        <v>43739</v>
      </c>
      <c r="C19" s="9">
        <v>4.8057040000000004</v>
      </c>
      <c r="D19" s="9">
        <v>0.13339599999999999</v>
      </c>
      <c r="E19" s="9">
        <v>4.6723080000000001</v>
      </c>
      <c r="F19" s="120">
        <v>2.7757847757581406E-2</v>
      </c>
    </row>
    <row r="20" spans="1:6">
      <c r="A20" s="24">
        <v>43770</v>
      </c>
      <c r="C20" s="9">
        <v>2.526411</v>
      </c>
      <c r="D20" s="9">
        <v>0.14866499999999999</v>
      </c>
      <c r="E20" s="9">
        <v>2.3777460000000001</v>
      </c>
      <c r="F20" s="120">
        <v>5.8844344803755208E-2</v>
      </c>
    </row>
    <row r="21" spans="1:6">
      <c r="A21" s="24">
        <v>43800</v>
      </c>
      <c r="C21" s="9">
        <v>0.71744300000000005</v>
      </c>
      <c r="D21" s="9">
        <v>0.17045199999999999</v>
      </c>
      <c r="E21" s="9">
        <v>0.546991</v>
      </c>
      <c r="F21" s="120">
        <v>0.23758263722692952</v>
      </c>
    </row>
    <row r="22" spans="1:6">
      <c r="A22" s="24">
        <v>43831</v>
      </c>
      <c r="C22" s="9">
        <v>0.50996200000000003</v>
      </c>
      <c r="D22" s="9">
        <v>0.184586</v>
      </c>
      <c r="E22" s="9">
        <v>0.325376</v>
      </c>
      <c r="F22" s="120">
        <v>0.36196030292453163</v>
      </c>
    </row>
    <row r="23" spans="1:6">
      <c r="A23" s="24">
        <v>43862</v>
      </c>
      <c r="C23" s="9">
        <v>0.36738399999999999</v>
      </c>
      <c r="D23" s="9">
        <v>0.18004700000000001</v>
      </c>
      <c r="E23" s="9">
        <v>0.187337</v>
      </c>
      <c r="F23" s="120">
        <v>0.49007850096901334</v>
      </c>
    </row>
    <row r="24" spans="1:6">
      <c r="A24" s="24">
        <v>43891</v>
      </c>
      <c r="C24" s="9">
        <v>0.63919800000000004</v>
      </c>
      <c r="D24" s="9">
        <v>0.20233100000000001</v>
      </c>
      <c r="E24" s="9">
        <v>0.43686700000000001</v>
      </c>
      <c r="F24" s="120">
        <v>0.31653885024671541</v>
      </c>
    </row>
    <row r="25" spans="1:6">
      <c r="A25" s="24">
        <v>43922</v>
      </c>
      <c r="C25" s="9">
        <v>2.712405</v>
      </c>
      <c r="D25" s="9">
        <v>0.198354</v>
      </c>
      <c r="E25" s="9">
        <v>2.5140509999999998</v>
      </c>
      <c r="F25" s="120">
        <v>7.3128459798592019E-2</v>
      </c>
    </row>
    <row r="26" spans="1:6">
      <c r="A26" s="24">
        <v>43952</v>
      </c>
      <c r="C26" s="9">
        <v>3.703411</v>
      </c>
      <c r="D26" s="9">
        <v>0.15240799999999999</v>
      </c>
      <c r="E26" s="9">
        <v>3.5510030000000001</v>
      </c>
      <c r="F26" s="120">
        <v>4.1153412354178354E-2</v>
      </c>
    </row>
    <row r="27" spans="1:6">
      <c r="A27" s="24">
        <v>43983</v>
      </c>
      <c r="C27" s="9">
        <v>3.895975</v>
      </c>
      <c r="D27" s="9">
        <v>0.156165</v>
      </c>
      <c r="E27" s="9">
        <v>3.7398099999999999</v>
      </c>
      <c r="F27" s="120">
        <v>4.0083676101617692E-2</v>
      </c>
    </row>
    <row r="28" spans="1:6">
      <c r="A28" s="24">
        <v>44013</v>
      </c>
      <c r="C28" s="9">
        <v>4.6573060000000002</v>
      </c>
      <c r="D28" s="9">
        <v>0.20810899999999999</v>
      </c>
      <c r="E28" s="9">
        <v>4.4491969999999998</v>
      </c>
      <c r="F28" s="120">
        <v>4.4684416269834965E-2</v>
      </c>
    </row>
    <row r="29" spans="1:6">
      <c r="A29" s="24">
        <v>44044</v>
      </c>
      <c r="C29" s="9">
        <v>4.6354059999999997</v>
      </c>
      <c r="D29" s="9">
        <v>0.204765</v>
      </c>
      <c r="E29" s="9">
        <v>4.4306409999999996</v>
      </c>
      <c r="F29" s="120">
        <v>4.4174124122029437E-2</v>
      </c>
    </row>
    <row r="30" spans="1:6">
      <c r="A30" s="24">
        <v>44075</v>
      </c>
      <c r="C30" s="9">
        <v>4.7771189999999999</v>
      </c>
      <c r="D30" s="9">
        <v>0.23757900000000001</v>
      </c>
      <c r="E30" s="9">
        <v>4.5395399999999997</v>
      </c>
      <c r="F30" s="120">
        <v>4.9732694538277153E-2</v>
      </c>
    </row>
    <row r="31" spans="1:6">
      <c r="A31" s="24">
        <v>44105</v>
      </c>
      <c r="C31" s="9">
        <v>3.9461620000000002</v>
      </c>
      <c r="D31" s="9">
        <v>0.25025900000000001</v>
      </c>
      <c r="E31" s="9">
        <v>3.6959029999999999</v>
      </c>
      <c r="F31" s="120">
        <v>6.3418328999164247E-2</v>
      </c>
    </row>
    <row r="32" spans="1:6">
      <c r="A32" s="24">
        <v>44136</v>
      </c>
      <c r="C32" s="9">
        <v>2.0836999999999999</v>
      </c>
      <c r="D32" s="9">
        <v>0.230407</v>
      </c>
      <c r="E32" s="9">
        <v>1.8532930000000001</v>
      </c>
      <c r="F32" s="120">
        <v>0.11057589864183903</v>
      </c>
    </row>
    <row r="33" spans="1:6">
      <c r="A33" s="24">
        <v>44166</v>
      </c>
      <c r="C33" s="9">
        <v>0.68846200000000002</v>
      </c>
      <c r="D33" s="9">
        <v>0.22514300000000001</v>
      </c>
      <c r="E33" s="9">
        <v>0.46331899999999998</v>
      </c>
      <c r="F33" s="120">
        <v>0.32702313272192218</v>
      </c>
    </row>
    <row r="34" spans="1:6">
      <c r="A34" s="24">
        <v>44197</v>
      </c>
      <c r="C34" s="9">
        <v>0.48747800000000002</v>
      </c>
      <c r="D34" s="9">
        <v>0.235619</v>
      </c>
      <c r="E34" s="9">
        <v>0.251859</v>
      </c>
      <c r="F34" s="120">
        <v>0.48334283803576777</v>
      </c>
    </row>
    <row r="35" spans="1:6">
      <c r="A35" s="24">
        <v>44228</v>
      </c>
      <c r="C35" s="9">
        <v>0.34377799999999997</v>
      </c>
      <c r="D35" s="9">
        <v>0.19922599999999999</v>
      </c>
      <c r="E35" s="9">
        <v>0.14455200000000001</v>
      </c>
      <c r="F35" s="120">
        <v>0.57951934097004465</v>
      </c>
    </row>
    <row r="36" spans="1:6">
      <c r="A36" s="24">
        <v>44256</v>
      </c>
      <c r="C36" s="9">
        <v>0.588009</v>
      </c>
      <c r="D36" s="9">
        <v>0.26930900000000002</v>
      </c>
      <c r="E36" s="9">
        <v>0.31869999999999998</v>
      </c>
      <c r="F36" s="120">
        <v>0.45800149317442418</v>
      </c>
    </row>
    <row r="37" spans="1:6">
      <c r="A37" s="24">
        <v>44287</v>
      </c>
      <c r="C37" s="9">
        <v>2.1536529999999998</v>
      </c>
      <c r="D37" s="9">
        <v>0.23827799999999999</v>
      </c>
      <c r="E37" s="9">
        <v>1.915375</v>
      </c>
      <c r="F37" s="120">
        <v>0.11063899337544163</v>
      </c>
    </row>
    <row r="38" spans="1:6">
      <c r="A38" s="24">
        <v>44317</v>
      </c>
      <c r="C38" s="9">
        <v>3.8917299999999999</v>
      </c>
      <c r="D38" s="9">
        <v>0.234513</v>
      </c>
      <c r="E38" s="9">
        <v>3.6572170000000002</v>
      </c>
      <c r="F38" s="120">
        <v>6.025931912028841E-2</v>
      </c>
    </row>
    <row r="39" spans="1:6">
      <c r="A39" s="24">
        <v>44348</v>
      </c>
      <c r="C39" s="9">
        <v>3.8527149999999999</v>
      </c>
      <c r="D39" s="9">
        <v>0.24887100000000001</v>
      </c>
      <c r="E39" s="9">
        <v>3.603844</v>
      </c>
      <c r="F39" s="120">
        <v>6.4596265231142189E-2</v>
      </c>
    </row>
    <row r="40" spans="1:6">
      <c r="A40" s="24">
        <v>44378</v>
      </c>
      <c r="C40" s="9">
        <v>4.7061089999999997</v>
      </c>
      <c r="D40" s="9">
        <v>0.30149700000000001</v>
      </c>
      <c r="E40" s="9">
        <v>4.4046120000000002</v>
      </c>
      <c r="F40" s="120">
        <v>6.406502696813865E-2</v>
      </c>
    </row>
    <row r="41" spans="1:6">
      <c r="A41" s="24">
        <v>44409</v>
      </c>
      <c r="C41" s="9">
        <v>4.746429</v>
      </c>
      <c r="D41" s="9">
        <v>0.313834</v>
      </c>
      <c r="E41" s="9">
        <v>4.4325950000000001</v>
      </c>
      <c r="F41" s="120">
        <v>6.6120024127612573E-2</v>
      </c>
    </row>
    <row r="42" spans="1:6">
      <c r="A42" s="24">
        <v>44440</v>
      </c>
      <c r="C42" s="9">
        <v>4.3274239999999997</v>
      </c>
      <c r="D42" s="9">
        <v>0.29547200000000001</v>
      </c>
      <c r="E42" s="9">
        <v>4.0319520000000004</v>
      </c>
      <c r="F42" s="120">
        <v>6.8278957643161386E-2</v>
      </c>
    </row>
    <row r="43" spans="1:6">
      <c r="A43" s="24">
        <v>44470</v>
      </c>
      <c r="C43" s="9">
        <v>2.6360800000000002</v>
      </c>
      <c r="D43" s="9">
        <v>0.31767600000000001</v>
      </c>
      <c r="E43" s="9">
        <v>2.3184040000000001</v>
      </c>
      <c r="F43" s="120">
        <v>0.12051075839883463</v>
      </c>
    </row>
    <row r="44" spans="1:6">
      <c r="A44" s="24">
        <v>44501</v>
      </c>
      <c r="C44" s="9">
        <v>1.5635840000000001</v>
      </c>
      <c r="D44" s="9">
        <v>0.30818200000000001</v>
      </c>
      <c r="E44" s="9">
        <v>1.2554019999999999</v>
      </c>
      <c r="F44" s="120">
        <v>0.1970997400843191</v>
      </c>
    </row>
    <row r="45" spans="1:6">
      <c r="A45" s="24">
        <v>44531</v>
      </c>
      <c r="C45" s="9">
        <v>0.57949099999999998</v>
      </c>
      <c r="D45" s="9">
        <v>0.320878</v>
      </c>
      <c r="E45" s="9">
        <v>0.25861299999999998</v>
      </c>
      <c r="F45" s="120">
        <v>0.55372387146651114</v>
      </c>
    </row>
    <row r="46" spans="1:6">
      <c r="A46" s="24">
        <v>44562</v>
      </c>
      <c r="C46" s="9">
        <v>0.57070200000000004</v>
      </c>
      <c r="D46" s="9">
        <v>0.30607499999999999</v>
      </c>
      <c r="E46" s="9">
        <v>0.264627</v>
      </c>
      <c r="F46" s="120">
        <v>0.53631317219845032</v>
      </c>
    </row>
    <row r="47" spans="1:6">
      <c r="A47" s="24">
        <v>44593</v>
      </c>
      <c r="C47" s="9">
        <v>0.40629599999999999</v>
      </c>
      <c r="D47" s="9">
        <v>0.27596100000000001</v>
      </c>
      <c r="E47" s="9">
        <v>0.13033500000000001</v>
      </c>
      <c r="F47" s="120">
        <v>0.67921170772047967</v>
      </c>
    </row>
    <row r="48" spans="1:6">
      <c r="A48" s="24">
        <v>44621</v>
      </c>
      <c r="C48" s="9">
        <v>0.45660899999999999</v>
      </c>
      <c r="D48" s="9">
        <v>0.30500899999999997</v>
      </c>
      <c r="E48" s="9">
        <v>0.15160000000000001</v>
      </c>
      <c r="F48" s="120">
        <v>0.66798727138536473</v>
      </c>
    </row>
    <row r="49" spans="1:6">
      <c r="A49" s="24">
        <v>44652</v>
      </c>
      <c r="C49" s="9">
        <v>1.482254</v>
      </c>
      <c r="D49" s="9">
        <v>0.28099099999999999</v>
      </c>
      <c r="E49" s="9">
        <v>1.201263</v>
      </c>
      <c r="F49" s="120">
        <v>0.18957007368507692</v>
      </c>
    </row>
    <row r="50" spans="1:6">
      <c r="A50" s="24">
        <v>44682</v>
      </c>
      <c r="C50" s="9">
        <v>3.7848380000000001</v>
      </c>
      <c r="D50" s="9">
        <v>0.31538699999999997</v>
      </c>
      <c r="E50" s="9">
        <v>3.4694509999999998</v>
      </c>
      <c r="F50" s="120">
        <v>8.3329061904366841E-2</v>
      </c>
    </row>
    <row r="51" spans="1:6">
      <c r="A51" s="24">
        <v>44713</v>
      </c>
      <c r="C51" s="9">
        <v>3.968623</v>
      </c>
      <c r="D51" s="9">
        <v>0.36538399999999999</v>
      </c>
      <c r="E51" s="9">
        <v>3.6032389999999999</v>
      </c>
      <c r="F51" s="120">
        <v>9.2068206025112495E-2</v>
      </c>
    </row>
    <row r="52" spans="1:6">
      <c r="A52" s="24">
        <v>44743</v>
      </c>
      <c r="C52" s="9">
        <v>4.7840199999999999</v>
      </c>
      <c r="D52" s="9">
        <v>0.36399999999999999</v>
      </c>
      <c r="E52" s="9">
        <v>4.4200200000000001</v>
      </c>
      <c r="F52" s="120">
        <v>7.6086638433785811E-2</v>
      </c>
    </row>
    <row r="53" spans="1:6">
      <c r="A53" s="24">
        <v>44774</v>
      </c>
      <c r="C53" s="9">
        <v>4.4218529999999996</v>
      </c>
      <c r="D53" s="9">
        <v>0.36312</v>
      </c>
      <c r="E53" s="9">
        <v>4.0587330000000001</v>
      </c>
      <c r="F53" s="120">
        <v>8.2119419166580165E-2</v>
      </c>
    </row>
    <row r="54" spans="1:6">
      <c r="A54" s="24">
        <v>44805</v>
      </c>
      <c r="C54" s="9">
        <v>3.8520569999999998</v>
      </c>
      <c r="D54" s="9">
        <v>0.38501299999999999</v>
      </c>
      <c r="E54" s="9">
        <v>3.467044</v>
      </c>
      <c r="F54" s="120">
        <v>9.9949974779708614E-2</v>
      </c>
    </row>
    <row r="55" spans="1:6">
      <c r="A55" s="24">
        <v>44835</v>
      </c>
      <c r="C55" s="9">
        <v>3.3414329999999999</v>
      </c>
      <c r="D55" s="9">
        <v>0.39256600000000003</v>
      </c>
      <c r="E55" s="9">
        <v>2.9488669999999999</v>
      </c>
      <c r="F55" s="120">
        <v>0.11748432483907353</v>
      </c>
    </row>
    <row r="56" spans="1:6">
      <c r="A56" s="24">
        <v>44866</v>
      </c>
      <c r="C56" s="9">
        <v>2.511657</v>
      </c>
      <c r="D56" s="9">
        <v>0.38559599999999999</v>
      </c>
      <c r="E56" s="9">
        <v>2.126061</v>
      </c>
      <c r="F56" s="120">
        <v>0.15352255503040424</v>
      </c>
    </row>
    <row r="57" spans="1:6">
      <c r="A57" s="24">
        <v>44896</v>
      </c>
      <c r="C57" s="9">
        <v>1.0562260000000001</v>
      </c>
      <c r="D57" s="9">
        <v>0.40229900000000002</v>
      </c>
      <c r="E57" s="9">
        <v>0.65392700000000004</v>
      </c>
      <c r="F57" s="120">
        <v>0.38088344729253021</v>
      </c>
    </row>
    <row r="58" spans="1:6">
      <c r="A58" s="24">
        <v>44927</v>
      </c>
      <c r="C58" s="9">
        <v>0.64996200000000004</v>
      </c>
      <c r="D58" s="9">
        <v>0.38765899999999998</v>
      </c>
      <c r="E58" s="9">
        <v>0.26230300000000001</v>
      </c>
      <c r="F58" s="120">
        <v>0.59643332994852005</v>
      </c>
    </row>
    <row r="59" spans="1:6">
      <c r="A59" s="24">
        <v>44958</v>
      </c>
      <c r="C59" s="9">
        <v>0.53614300000000004</v>
      </c>
      <c r="D59" s="9">
        <v>0.35247899999999999</v>
      </c>
      <c r="E59" s="9">
        <v>0.18366399999999999</v>
      </c>
      <c r="F59" s="120">
        <v>0.6574346769425321</v>
      </c>
    </row>
    <row r="60" spans="1:6">
      <c r="A60" s="24">
        <v>44986</v>
      </c>
      <c r="C60" s="9">
        <v>0.82729799999999998</v>
      </c>
      <c r="D60" s="9">
        <v>0.43762400000000001</v>
      </c>
      <c r="E60" s="9">
        <v>0.38967400000000002</v>
      </c>
      <c r="F60" s="120">
        <v>0.52897988391123874</v>
      </c>
    </row>
    <row r="61" spans="1:6">
      <c r="A61" s="24">
        <v>45017</v>
      </c>
      <c r="C61" s="9">
        <v>1.6786399999999999</v>
      </c>
      <c r="D61" s="9">
        <v>0.43715700000000002</v>
      </c>
      <c r="E61" s="9">
        <v>1.2414829999999999</v>
      </c>
      <c r="F61" s="120">
        <v>0.26042331887718628</v>
      </c>
    </row>
    <row r="62" spans="1:6">
      <c r="A62" s="24">
        <v>45047</v>
      </c>
      <c r="C62" s="9">
        <v>4.111707</v>
      </c>
      <c r="D62" s="9">
        <v>0.49439100000000002</v>
      </c>
      <c r="E62" s="9">
        <v>3.6173160000000002</v>
      </c>
      <c r="F62" s="120">
        <v>0.12023984199263225</v>
      </c>
    </row>
    <row r="63" spans="1:6">
      <c r="A63" s="24">
        <v>45078</v>
      </c>
      <c r="C63" s="9">
        <v>4.1119579999999996</v>
      </c>
      <c r="D63" s="9">
        <v>0.50268599999999997</v>
      </c>
      <c r="E63" s="9">
        <v>3.6092719999999998</v>
      </c>
      <c r="F63" s="120">
        <v>0.12224978951633261</v>
      </c>
    </row>
    <row r="64" spans="1:6">
      <c r="A64" s="24">
        <v>45108</v>
      </c>
      <c r="C64" s="9">
        <v>5.0601770000000004</v>
      </c>
      <c r="D64" s="9">
        <v>0.51695599999999997</v>
      </c>
      <c r="E64" s="9">
        <v>4.543221</v>
      </c>
      <c r="F64" s="120">
        <v>0.10216164375277782</v>
      </c>
    </row>
    <row r="65" spans="1:6">
      <c r="A65" s="24">
        <v>45139</v>
      </c>
      <c r="C65" s="9">
        <v>4.8346280000000004</v>
      </c>
      <c r="D65" s="9">
        <v>0.51855200000000001</v>
      </c>
      <c r="E65" s="9">
        <v>4.3160759999999998</v>
      </c>
      <c r="F65" s="120">
        <v>0.10725789036922799</v>
      </c>
    </row>
    <row r="66" spans="1:6">
      <c r="A66" s="24">
        <v>45170</v>
      </c>
      <c r="C66" s="9">
        <v>4.5949280000000003</v>
      </c>
      <c r="D66" s="9">
        <v>0.52378199999999997</v>
      </c>
      <c r="E66" s="9">
        <v>4.0711459999999997</v>
      </c>
      <c r="F66" s="120">
        <v>0.11399134001664443</v>
      </c>
    </row>
    <row r="67" spans="1:6">
      <c r="A67" s="24">
        <v>45200</v>
      </c>
      <c r="C67" s="9">
        <v>3.9768050000000001</v>
      </c>
      <c r="D67" s="9">
        <v>0.51840600000000003</v>
      </c>
      <c r="E67" s="9">
        <v>3.458399</v>
      </c>
      <c r="F67" s="120">
        <v>0.13035741003141971</v>
      </c>
    </row>
    <row r="68" spans="1:6">
      <c r="A68" s="24">
        <v>45231</v>
      </c>
      <c r="C68" s="9">
        <v>3.2044999999999999</v>
      </c>
      <c r="D68" s="9">
        <v>0.537547</v>
      </c>
      <c r="E68" s="9">
        <v>2.6669529999999999</v>
      </c>
      <c r="F68" s="120">
        <v>0.1677475425183336</v>
      </c>
    </row>
    <row r="69" spans="1:6">
      <c r="A69" s="24">
        <v>45261</v>
      </c>
      <c r="C69" s="9">
        <v>1.7399340000000001</v>
      </c>
      <c r="D69" s="9">
        <v>0.56047499999999995</v>
      </c>
      <c r="E69" s="9">
        <v>1.179459</v>
      </c>
      <c r="F69" s="120">
        <v>0.32212428747297311</v>
      </c>
    </row>
    <row r="70" spans="1:6">
      <c r="A70" s="24"/>
      <c r="C70" s="9"/>
      <c r="D70" s="9"/>
      <c r="E70" s="9"/>
    </row>
    <row r="71" spans="1:6">
      <c r="A71" s="24"/>
      <c r="C71" s="9"/>
      <c r="D71" s="9"/>
      <c r="E71" s="9"/>
    </row>
    <row r="72" spans="1:6">
      <c r="A72" s="24"/>
      <c r="C72" s="9"/>
      <c r="D72" s="9"/>
      <c r="E72" s="9"/>
    </row>
    <row r="73" spans="1:6">
      <c r="A73" s="24"/>
      <c r="C73" s="9"/>
      <c r="D73" s="9"/>
      <c r="E73" s="9"/>
    </row>
    <row r="74" spans="1:6">
      <c r="A74" s="24"/>
      <c r="C74" s="9"/>
      <c r="D74" s="9"/>
      <c r="E74" s="9"/>
    </row>
    <row r="75" spans="1:6">
      <c r="A75" s="24"/>
      <c r="C75" s="9"/>
      <c r="D75" s="9"/>
      <c r="E75" s="9"/>
    </row>
    <row r="76" spans="1:6">
      <c r="A76" s="24"/>
      <c r="C76" s="9"/>
      <c r="D76" s="9"/>
      <c r="E76" s="9"/>
    </row>
    <row r="77" spans="1:6">
      <c r="A77" s="24"/>
      <c r="C77" s="9"/>
      <c r="D77" s="9"/>
      <c r="E77" s="9"/>
    </row>
    <row r="78" spans="1:6">
      <c r="A78" s="24"/>
      <c r="C78" s="9"/>
      <c r="D78" s="9"/>
      <c r="E78" s="9"/>
    </row>
    <row r="79" spans="1:6">
      <c r="A79" s="24"/>
      <c r="C79" s="9"/>
      <c r="D79" s="9"/>
      <c r="E79" s="9"/>
    </row>
    <row r="80" spans="1:6">
      <c r="A80" s="24"/>
      <c r="C80" s="9"/>
      <c r="D80" s="9"/>
      <c r="E80" s="9"/>
    </row>
    <row r="81" spans="1:5">
      <c r="A81" s="24"/>
      <c r="C81" s="9"/>
      <c r="D81" s="9"/>
      <c r="E81" s="9"/>
    </row>
    <row r="82" spans="1:5">
      <c r="A82" s="24"/>
      <c r="C82" s="9"/>
      <c r="D82" s="9"/>
      <c r="E82" s="9"/>
    </row>
    <row r="83" spans="1:5">
      <c r="A83" s="24"/>
      <c r="C83" s="9"/>
      <c r="D83" s="9"/>
      <c r="E83" s="9"/>
    </row>
    <row r="84" spans="1:5">
      <c r="A84" s="24"/>
      <c r="C84" s="9"/>
      <c r="D84" s="9"/>
      <c r="E84" s="9"/>
    </row>
    <row r="85" spans="1:5">
      <c r="A85" s="24"/>
      <c r="C85" s="9"/>
      <c r="D85" s="9"/>
      <c r="E85" s="9"/>
    </row>
    <row r="86" spans="1:5">
      <c r="A86" s="24"/>
      <c r="C86" s="9"/>
      <c r="D86" s="9"/>
      <c r="E86" s="9"/>
    </row>
    <row r="87" spans="1:5">
      <c r="A87" s="24"/>
      <c r="C87" s="9"/>
      <c r="D87" s="9"/>
      <c r="E87" s="9"/>
    </row>
    <row r="88" spans="1:5">
      <c r="A88" s="24"/>
      <c r="C88" s="9"/>
      <c r="D88" s="9"/>
      <c r="E88" s="9"/>
    </row>
    <row r="89" spans="1:5">
      <c r="A89" s="24"/>
      <c r="C89" s="9"/>
      <c r="D89" s="9"/>
      <c r="E89" s="9"/>
    </row>
    <row r="90" spans="1:5">
      <c r="A90" s="24"/>
      <c r="C90" s="9"/>
      <c r="D90" s="9"/>
      <c r="E90" s="9"/>
    </row>
    <row r="91" spans="1:5">
      <c r="A91" s="24"/>
      <c r="C91" s="9"/>
      <c r="D91" s="9"/>
      <c r="E91" s="9"/>
    </row>
    <row r="92" spans="1:5">
      <c r="A92" s="24"/>
      <c r="C92" s="9"/>
      <c r="D92" s="9"/>
      <c r="E92" s="9"/>
    </row>
    <row r="93" spans="1:5">
      <c r="A93" s="24"/>
      <c r="C93" s="9"/>
      <c r="D93" s="9"/>
      <c r="E93" s="9"/>
    </row>
    <row r="94" spans="1:5">
      <c r="A94" s="24"/>
      <c r="C94" s="9"/>
      <c r="D94" s="9"/>
      <c r="E94" s="9"/>
    </row>
    <row r="95" spans="1:5">
      <c r="A95" s="24"/>
      <c r="C95" s="9"/>
      <c r="D95" s="9"/>
      <c r="E95" s="9"/>
    </row>
    <row r="96" spans="1:5">
      <c r="A96" s="24"/>
      <c r="C96" s="9"/>
      <c r="D96" s="9"/>
      <c r="E96" s="9"/>
    </row>
    <row r="97" spans="1:5">
      <c r="A97" s="24"/>
      <c r="C97" s="9"/>
      <c r="D97" s="9"/>
      <c r="E97" s="9"/>
    </row>
    <row r="98" spans="1:5">
      <c r="A98" s="24"/>
      <c r="C98" s="9"/>
      <c r="D98" s="9"/>
      <c r="E98" s="9"/>
    </row>
    <row r="99" spans="1:5">
      <c r="A99" s="24"/>
      <c r="C99" s="9"/>
      <c r="D99" s="9"/>
      <c r="E99" s="9"/>
    </row>
    <row r="100" spans="1:5">
      <c r="A100" s="24"/>
      <c r="C100" s="9"/>
      <c r="D100" s="9"/>
      <c r="E100" s="9"/>
    </row>
    <row r="101" spans="1:5">
      <c r="A101" s="24"/>
      <c r="C101" s="9"/>
      <c r="D101" s="9"/>
      <c r="E101" s="9"/>
    </row>
    <row r="102" spans="1:5">
      <c r="A102" s="24"/>
      <c r="C102" s="9"/>
      <c r="D102" s="9"/>
      <c r="E102" s="9"/>
    </row>
    <row r="103" spans="1:5">
      <c r="A103" s="24"/>
      <c r="C103" s="9"/>
      <c r="D103" s="9"/>
      <c r="E103" s="9"/>
    </row>
    <row r="104" spans="1:5">
      <c r="A104" s="24"/>
      <c r="C104" s="9"/>
      <c r="D104" s="9"/>
      <c r="E104" s="9"/>
    </row>
    <row r="105" spans="1:5">
      <c r="A105" s="24"/>
      <c r="C105" s="9"/>
      <c r="D105" s="9"/>
      <c r="E105" s="9"/>
    </row>
    <row r="106" spans="1:5">
      <c r="A106" s="24"/>
      <c r="C106" s="9"/>
      <c r="D106" s="9"/>
      <c r="E106" s="9"/>
    </row>
    <row r="107" spans="1:5">
      <c r="A107" s="24"/>
      <c r="C107" s="9"/>
      <c r="D107" s="9"/>
      <c r="E107" s="9"/>
    </row>
    <row r="108" spans="1:5">
      <c r="A108" s="24"/>
      <c r="C108" s="9"/>
      <c r="D108" s="9"/>
      <c r="E108" s="9"/>
    </row>
    <row r="109" spans="1:5">
      <c r="A109" s="24"/>
      <c r="C109" s="9"/>
      <c r="D109" s="9"/>
      <c r="E109" s="9"/>
    </row>
    <row r="110" spans="1:5">
      <c r="A110" s="24"/>
      <c r="C110" s="9"/>
      <c r="D110" s="9"/>
      <c r="E110" s="9"/>
    </row>
    <row r="111" spans="1:5">
      <c r="A111" s="24"/>
      <c r="C111" s="9"/>
      <c r="D111" s="9"/>
      <c r="E111" s="9"/>
    </row>
    <row r="112" spans="1:5">
      <c r="A112" s="24"/>
      <c r="C112" s="9"/>
      <c r="D112" s="9"/>
      <c r="E112" s="9"/>
    </row>
    <row r="113" spans="1:5">
      <c r="A113" s="24"/>
      <c r="C113" s="9"/>
      <c r="D113" s="9"/>
      <c r="E113" s="9"/>
    </row>
    <row r="114" spans="1:5">
      <c r="A114" s="24"/>
      <c r="C114" s="9"/>
      <c r="D114" s="9"/>
      <c r="E114" s="9"/>
    </row>
    <row r="115" spans="1:5">
      <c r="A115" s="24"/>
      <c r="C115" s="9"/>
      <c r="D115" s="9"/>
      <c r="E115" s="9"/>
    </row>
    <row r="116" spans="1:5">
      <c r="A116" s="24"/>
      <c r="C116" s="9"/>
      <c r="D116" s="9"/>
      <c r="E116" s="9"/>
    </row>
    <row r="117" spans="1:5">
      <c r="A117" s="24"/>
      <c r="C117" s="9"/>
      <c r="D117" s="9"/>
      <c r="E117" s="9"/>
    </row>
    <row r="118" spans="1:5">
      <c r="A118" s="24"/>
      <c r="C118" s="9"/>
      <c r="D118" s="9"/>
      <c r="E118" s="9"/>
    </row>
    <row r="119" spans="1:5">
      <c r="A119" s="24"/>
      <c r="C119" s="9"/>
      <c r="D119" s="9"/>
      <c r="E119" s="9"/>
    </row>
    <row r="120" spans="1:5">
      <c r="A120" s="24"/>
      <c r="C120" s="9"/>
      <c r="D120" s="9"/>
      <c r="E120" s="9"/>
    </row>
    <row r="121" spans="1:5">
      <c r="A121" s="24"/>
      <c r="C121" s="9"/>
      <c r="D121" s="9"/>
      <c r="E121" s="9"/>
    </row>
    <row r="122" spans="1:5">
      <c r="A122" s="24"/>
      <c r="C122" s="9"/>
      <c r="D122" s="9"/>
      <c r="E122" s="9"/>
    </row>
    <row r="123" spans="1:5">
      <c r="A123" s="24"/>
      <c r="C123" s="9"/>
      <c r="D123" s="9"/>
      <c r="E123" s="9"/>
    </row>
    <row r="124" spans="1:5">
      <c r="A124" s="24"/>
      <c r="C124" s="9"/>
      <c r="D124" s="9"/>
      <c r="E124" s="9"/>
    </row>
    <row r="125" spans="1:5">
      <c r="A125" s="24"/>
      <c r="C125" s="9"/>
      <c r="D125" s="9"/>
      <c r="E125" s="9"/>
    </row>
    <row r="126" spans="1:5">
      <c r="A126" s="24"/>
      <c r="C126" s="9"/>
      <c r="D126" s="9"/>
      <c r="E126" s="9"/>
    </row>
    <row r="127" spans="1:5">
      <c r="A127" s="24"/>
      <c r="C127" s="9"/>
      <c r="D127" s="9"/>
      <c r="E127" s="9"/>
    </row>
    <row r="128" spans="1:5">
      <c r="A128" s="24"/>
      <c r="C128" s="9"/>
      <c r="D128" s="9"/>
      <c r="E128" s="9"/>
    </row>
    <row r="129" spans="1:5">
      <c r="A129" s="24"/>
      <c r="C129" s="9"/>
      <c r="D129" s="9"/>
      <c r="E129" s="9"/>
    </row>
  </sheetData>
  <hyperlinks>
    <hyperlink ref="A1" location="Índice!A1" display="Voltar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49CB-89F1-4E95-9924-F15FB5CA9CED}">
  <sheetPr>
    <tabColor rgb="FF00B0F0"/>
  </sheetPr>
  <dimension ref="A1:DZ13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7" t="s">
        <v>0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Índice!Q50</f>
        <v>Gráfico 12- Evolução mensal do estoque físico de etanol</v>
      </c>
      <c r="D6" s="3"/>
      <c r="E6" s="3"/>
    </row>
    <row r="8" spans="1:130" ht="15" customHeight="1">
      <c r="A8" s="4" t="s">
        <v>69</v>
      </c>
      <c r="C8" s="4" t="s">
        <v>74</v>
      </c>
      <c r="D8" s="4" t="s">
        <v>75</v>
      </c>
      <c r="E8" s="4" t="s">
        <v>76</v>
      </c>
    </row>
    <row r="9" spans="1:130">
      <c r="B9" s="4"/>
      <c r="C9" s="32" t="s">
        <v>68</v>
      </c>
      <c r="D9" s="32"/>
      <c r="E9" s="32"/>
    </row>
    <row r="10" spans="1:130">
      <c r="A10" s="24">
        <v>41640</v>
      </c>
      <c r="C10" s="9">
        <v>2.577026</v>
      </c>
      <c r="D10" s="9">
        <v>2.6502430000000001</v>
      </c>
      <c r="E10" s="9">
        <v>5.2272689999999997</v>
      </c>
    </row>
    <row r="11" spans="1:130">
      <c r="A11" s="24">
        <v>41671</v>
      </c>
      <c r="C11" s="9">
        <v>1.8093079999999999</v>
      </c>
      <c r="D11" s="9">
        <v>1.480342</v>
      </c>
      <c r="E11" s="9">
        <v>3.28965</v>
      </c>
    </row>
    <row r="12" spans="1:130">
      <c r="A12" s="24">
        <v>41699</v>
      </c>
      <c r="C12" s="9">
        <v>0.92398400000000003</v>
      </c>
      <c r="D12" s="9">
        <v>0.643988</v>
      </c>
      <c r="E12" s="9">
        <v>1.5679719999999999</v>
      </c>
    </row>
    <row r="13" spans="1:130">
      <c r="A13" s="24">
        <v>41730</v>
      </c>
      <c r="C13" s="9">
        <v>1.287639</v>
      </c>
      <c r="D13" s="9">
        <v>1.0562720000000001</v>
      </c>
      <c r="E13" s="9">
        <v>2.3439109999999999</v>
      </c>
    </row>
    <row r="14" spans="1:130">
      <c r="A14" s="24">
        <v>41760</v>
      </c>
      <c r="C14" s="9">
        <v>1.6818869999999999</v>
      </c>
      <c r="D14" s="9">
        <v>1.675711</v>
      </c>
      <c r="E14" s="9">
        <v>3.3575979999999999</v>
      </c>
    </row>
    <row r="15" spans="1:130">
      <c r="A15" s="24">
        <v>41791</v>
      </c>
      <c r="C15" s="9">
        <v>2.4051369999999999</v>
      </c>
      <c r="D15" s="9">
        <v>2.5816110000000001</v>
      </c>
      <c r="E15" s="9">
        <v>4.9867480000000004</v>
      </c>
    </row>
    <row r="16" spans="1:130">
      <c r="A16" s="24">
        <v>41821</v>
      </c>
      <c r="C16" s="9">
        <v>3.0602649999999998</v>
      </c>
      <c r="D16" s="9">
        <v>3.3889140000000002</v>
      </c>
      <c r="E16" s="9">
        <v>6.449179</v>
      </c>
    </row>
    <row r="17" spans="1:5">
      <c r="A17" s="24">
        <v>41852</v>
      </c>
      <c r="C17" s="9">
        <v>4.0922669999999997</v>
      </c>
      <c r="D17" s="9">
        <v>4.6778899999999997</v>
      </c>
      <c r="E17" s="9">
        <v>8.7701569999999993</v>
      </c>
    </row>
    <row r="18" spans="1:5">
      <c r="A18" s="24">
        <v>41883</v>
      </c>
      <c r="C18" s="9">
        <v>3.9180060000000001</v>
      </c>
      <c r="D18" s="9">
        <v>5.1520260000000002</v>
      </c>
      <c r="E18" s="9">
        <v>9.0700319999999994</v>
      </c>
    </row>
    <row r="19" spans="1:5">
      <c r="A19" s="24">
        <v>41913</v>
      </c>
      <c r="C19" s="9">
        <v>4.5718079999999999</v>
      </c>
      <c r="D19" s="9">
        <v>6.0882379999999996</v>
      </c>
      <c r="E19" s="9">
        <v>10.660045999999999</v>
      </c>
    </row>
    <row r="20" spans="1:5">
      <c r="A20" s="24">
        <v>41944</v>
      </c>
      <c r="C20" s="9">
        <v>4.5773020000000004</v>
      </c>
      <c r="D20" s="9">
        <v>6.2677909999999999</v>
      </c>
      <c r="E20" s="9">
        <v>10.845093</v>
      </c>
    </row>
    <row r="21" spans="1:5">
      <c r="A21" s="24">
        <v>41974</v>
      </c>
      <c r="C21" s="9">
        <v>3.949919</v>
      </c>
      <c r="D21" s="9">
        <v>5.3823020000000001</v>
      </c>
      <c r="E21" s="9">
        <v>9.3322210000000005</v>
      </c>
    </row>
    <row r="22" spans="1:5">
      <c r="A22" s="24">
        <v>42005</v>
      </c>
      <c r="C22" s="9">
        <v>3.1142759999999998</v>
      </c>
      <c r="D22" s="9">
        <v>3.658166</v>
      </c>
      <c r="E22" s="9">
        <v>6.7724419999999999</v>
      </c>
    </row>
    <row r="23" spans="1:5">
      <c r="A23" s="24">
        <v>42036</v>
      </c>
      <c r="C23" s="9">
        <v>2.3871069999999999</v>
      </c>
      <c r="D23" s="9">
        <v>2.5574849999999998</v>
      </c>
      <c r="E23" s="9">
        <v>4.9445920000000001</v>
      </c>
    </row>
    <row r="24" spans="1:5">
      <c r="A24" s="24">
        <v>42064</v>
      </c>
      <c r="C24" s="9">
        <v>1.4745760000000001</v>
      </c>
      <c r="D24" s="9">
        <v>1.384012</v>
      </c>
      <c r="E24" s="9">
        <v>2.8585880000000001</v>
      </c>
    </row>
    <row r="25" spans="1:5">
      <c r="A25" s="24">
        <v>42095</v>
      </c>
      <c r="C25" s="9">
        <v>0.956395</v>
      </c>
      <c r="D25" s="9">
        <v>1.1142559999999999</v>
      </c>
      <c r="E25" s="9">
        <v>2.0706509999999998</v>
      </c>
    </row>
    <row r="26" spans="1:5">
      <c r="A26" s="24">
        <v>42125</v>
      </c>
      <c r="C26" s="9">
        <v>1.128212</v>
      </c>
      <c r="D26" s="9">
        <v>1.6131409999999999</v>
      </c>
      <c r="E26" s="9">
        <v>2.7413530000000002</v>
      </c>
    </row>
    <row r="27" spans="1:5">
      <c r="A27" s="24">
        <v>42156</v>
      </c>
      <c r="C27" s="9">
        <v>1.6314280000000001</v>
      </c>
      <c r="D27" s="9">
        <v>2.4122279999999998</v>
      </c>
      <c r="E27" s="9">
        <v>4.0436560000000004</v>
      </c>
    </row>
    <row r="28" spans="1:5">
      <c r="A28" s="24">
        <v>42186</v>
      </c>
      <c r="C28" s="9">
        <v>2.0227659999999998</v>
      </c>
      <c r="D28" s="9">
        <v>2.8702990000000002</v>
      </c>
      <c r="E28" s="9">
        <v>4.893065</v>
      </c>
    </row>
    <row r="29" spans="1:5">
      <c r="A29" s="24">
        <v>42217</v>
      </c>
      <c r="C29" s="9">
        <v>2.7934619999999999</v>
      </c>
      <c r="D29" s="9">
        <v>3.8235749999999999</v>
      </c>
      <c r="E29" s="9">
        <v>6.6170369999999998</v>
      </c>
    </row>
    <row r="30" spans="1:5">
      <c r="A30" s="24">
        <v>42248</v>
      </c>
      <c r="C30" s="9">
        <v>3.2971979999999999</v>
      </c>
      <c r="D30" s="9">
        <v>4.0744999999999996</v>
      </c>
      <c r="E30" s="9">
        <v>7.3716980000000003</v>
      </c>
    </row>
    <row r="31" spans="1:5">
      <c r="A31" s="24">
        <v>42278</v>
      </c>
      <c r="C31" s="9">
        <v>3.9888620000000001</v>
      </c>
      <c r="D31" s="9">
        <v>4.4832179999999999</v>
      </c>
      <c r="E31" s="9">
        <v>8.4720800000000001</v>
      </c>
    </row>
    <row r="32" spans="1:5">
      <c r="A32" s="24">
        <v>42309</v>
      </c>
      <c r="C32" s="9">
        <v>4.0510270000000004</v>
      </c>
      <c r="D32" s="9">
        <v>4.0289729999999997</v>
      </c>
      <c r="E32" s="9">
        <v>8.08</v>
      </c>
    </row>
    <row r="33" spans="1:5">
      <c r="A33" s="24">
        <v>42339</v>
      </c>
      <c r="C33" s="9">
        <v>3.6625139999999998</v>
      </c>
      <c r="D33" s="9">
        <v>3.2902490000000002</v>
      </c>
      <c r="E33" s="9">
        <v>6.952763</v>
      </c>
    </row>
    <row r="34" spans="1:5">
      <c r="A34" s="24">
        <v>42370</v>
      </c>
      <c r="C34" s="9">
        <v>2.8378730000000001</v>
      </c>
      <c r="D34" s="9">
        <v>2.0759599999999998</v>
      </c>
      <c r="E34" s="9">
        <v>4.9138330000000003</v>
      </c>
    </row>
    <row r="35" spans="1:5">
      <c r="A35" s="24">
        <v>42401</v>
      </c>
      <c r="C35" s="9">
        <v>1.9760200000000001</v>
      </c>
      <c r="D35" s="9">
        <v>1.1482049999999999</v>
      </c>
      <c r="E35" s="9">
        <v>3.124225</v>
      </c>
    </row>
    <row r="36" spans="1:5">
      <c r="A36" s="24">
        <v>42430</v>
      </c>
      <c r="C36" s="9">
        <v>0.89802000000000004</v>
      </c>
      <c r="D36" s="9">
        <v>0.61170000000000002</v>
      </c>
      <c r="E36" s="9">
        <v>1.50972</v>
      </c>
    </row>
    <row r="37" spans="1:5">
      <c r="A37" s="24">
        <v>42461</v>
      </c>
      <c r="C37" s="9">
        <v>0.97958100000000004</v>
      </c>
      <c r="D37" s="9">
        <v>1.300217</v>
      </c>
      <c r="E37" s="9">
        <v>2.279798</v>
      </c>
    </row>
    <row r="38" spans="1:5">
      <c r="A38" s="24">
        <v>42491</v>
      </c>
      <c r="C38" s="9">
        <v>1.251835</v>
      </c>
      <c r="D38" s="9">
        <v>1.7132369999999999</v>
      </c>
      <c r="E38" s="9">
        <v>2.9650720000000002</v>
      </c>
    </row>
    <row r="39" spans="1:5">
      <c r="A39" s="24">
        <v>42522</v>
      </c>
      <c r="C39" s="9">
        <v>1.6437219999999999</v>
      </c>
      <c r="D39" s="9">
        <v>1.92181</v>
      </c>
      <c r="E39" s="9">
        <v>3.5655320000000001</v>
      </c>
    </row>
    <row r="40" spans="1:5">
      <c r="A40" s="24">
        <v>42552</v>
      </c>
      <c r="C40" s="9">
        <v>2.4770300000000001</v>
      </c>
      <c r="D40" s="9">
        <v>2.732634</v>
      </c>
      <c r="E40" s="9">
        <v>5.2096640000000001</v>
      </c>
    </row>
    <row r="41" spans="1:5">
      <c r="A41" s="24">
        <v>42583</v>
      </c>
      <c r="C41" s="9">
        <v>3.0732680000000001</v>
      </c>
      <c r="D41" s="9">
        <v>3.2970869999999999</v>
      </c>
      <c r="E41" s="9">
        <v>6.370355</v>
      </c>
    </row>
    <row r="42" spans="1:5">
      <c r="A42" s="24">
        <v>42614</v>
      </c>
      <c r="C42" s="9">
        <v>3.7430560000000002</v>
      </c>
      <c r="D42" s="9">
        <v>3.757517</v>
      </c>
      <c r="E42" s="9">
        <v>7.5005730000000002</v>
      </c>
    </row>
    <row r="43" spans="1:5">
      <c r="A43" s="24">
        <v>42644</v>
      </c>
      <c r="C43" s="9">
        <v>4.2269059999999996</v>
      </c>
      <c r="D43" s="9">
        <v>3.9912709999999998</v>
      </c>
      <c r="E43" s="9">
        <v>8.2181770000000007</v>
      </c>
    </row>
    <row r="44" spans="1:5">
      <c r="A44" s="24">
        <v>42675</v>
      </c>
      <c r="C44" s="9">
        <v>4.2928090000000001</v>
      </c>
      <c r="D44" s="9">
        <v>3.9149759999999998</v>
      </c>
      <c r="E44" s="9">
        <v>8.2077849999999994</v>
      </c>
    </row>
    <row r="45" spans="1:5">
      <c r="A45" s="24">
        <v>42705</v>
      </c>
      <c r="C45" s="9">
        <v>3.5949270000000002</v>
      </c>
      <c r="D45" s="9">
        <v>3.173314</v>
      </c>
      <c r="E45" s="9">
        <v>6.7682409999999997</v>
      </c>
    </row>
    <row r="46" spans="1:5">
      <c r="A46" s="24">
        <v>42736</v>
      </c>
      <c r="C46" s="9">
        <v>2.7370019999999999</v>
      </c>
      <c r="D46" s="9">
        <v>2.3159000000000001</v>
      </c>
      <c r="E46" s="9">
        <v>5.0529019999999996</v>
      </c>
    </row>
    <row r="47" spans="1:5">
      <c r="A47" s="24">
        <v>42767</v>
      </c>
      <c r="C47" s="9">
        <v>1.9520519999999999</v>
      </c>
      <c r="D47" s="9">
        <v>1.6993750000000001</v>
      </c>
      <c r="E47" s="9">
        <v>3.651427</v>
      </c>
    </row>
    <row r="48" spans="1:5">
      <c r="A48" s="24">
        <v>42795</v>
      </c>
      <c r="C48" s="9">
        <v>0.96726500000000004</v>
      </c>
      <c r="D48" s="9">
        <v>0.83224799999999999</v>
      </c>
      <c r="E48" s="9">
        <v>1.7995129999999999</v>
      </c>
    </row>
    <row r="49" spans="1:5">
      <c r="A49" s="24">
        <v>42826</v>
      </c>
      <c r="C49" s="9">
        <v>0.69805799999999996</v>
      </c>
      <c r="D49" s="9">
        <v>0.965696</v>
      </c>
      <c r="E49" s="9">
        <v>1.663754</v>
      </c>
    </row>
    <row r="50" spans="1:5">
      <c r="A50" s="24">
        <v>42856</v>
      </c>
      <c r="C50" s="9">
        <v>1.0283770000000001</v>
      </c>
      <c r="D50" s="9">
        <v>1.2483120000000001</v>
      </c>
      <c r="E50" s="9">
        <v>2.2766890000000002</v>
      </c>
    </row>
    <row r="51" spans="1:5">
      <c r="A51" s="24">
        <v>42887</v>
      </c>
      <c r="C51" s="9">
        <v>1.6037809999999999</v>
      </c>
      <c r="D51" s="9">
        <v>1.8377300000000001</v>
      </c>
      <c r="E51" s="9">
        <v>3.4415110000000002</v>
      </c>
    </row>
    <row r="52" spans="1:5">
      <c r="A52" s="24">
        <v>42917</v>
      </c>
      <c r="C52" s="9">
        <v>2.4426290000000002</v>
      </c>
      <c r="D52" s="9">
        <v>2.8435049999999999</v>
      </c>
      <c r="E52" s="9">
        <v>5.2861339999999997</v>
      </c>
    </row>
    <row r="53" spans="1:5">
      <c r="A53" s="24">
        <v>42948</v>
      </c>
      <c r="C53" s="9">
        <v>3.172288</v>
      </c>
      <c r="D53" s="9">
        <v>3.4767809999999999</v>
      </c>
      <c r="E53" s="9">
        <v>6.6490689999999999</v>
      </c>
    </row>
    <row r="54" spans="1:5">
      <c r="A54" s="24">
        <v>42979</v>
      </c>
      <c r="C54" s="9">
        <v>4.0844860000000001</v>
      </c>
      <c r="D54" s="9">
        <v>4.429754</v>
      </c>
      <c r="E54" s="9">
        <v>8.5142399999999991</v>
      </c>
    </row>
    <row r="55" spans="1:5">
      <c r="A55" s="24">
        <v>43009</v>
      </c>
      <c r="C55" s="9">
        <v>4.5578310000000002</v>
      </c>
      <c r="D55" s="9">
        <v>4.7412710000000002</v>
      </c>
      <c r="E55" s="9">
        <v>9.2991019999999995</v>
      </c>
    </row>
    <row r="56" spans="1:5">
      <c r="A56" s="24">
        <v>43040</v>
      </c>
      <c r="C56" s="9">
        <v>4.5200339999999999</v>
      </c>
      <c r="D56" s="9">
        <v>4.3716650000000001</v>
      </c>
      <c r="E56" s="9">
        <v>8.8916989999999991</v>
      </c>
    </row>
    <row r="57" spans="1:5">
      <c r="A57" s="24">
        <v>43070</v>
      </c>
      <c r="C57" s="9">
        <v>3.802486</v>
      </c>
      <c r="D57" s="9">
        <v>3.4499590000000002</v>
      </c>
      <c r="E57" s="9">
        <v>7.2524449999999998</v>
      </c>
    </row>
    <row r="58" spans="1:5">
      <c r="A58" s="24">
        <v>43101</v>
      </c>
      <c r="C58" s="9">
        <v>2.9103819999999998</v>
      </c>
      <c r="D58" s="9">
        <v>2.1816309999999999</v>
      </c>
      <c r="E58" s="9">
        <v>5.0920129999999997</v>
      </c>
    </row>
    <row r="59" spans="1:5">
      <c r="A59" s="24">
        <v>43132</v>
      </c>
      <c r="C59" s="9">
        <v>2.0192049999999999</v>
      </c>
      <c r="D59" s="9">
        <v>1.288713</v>
      </c>
      <c r="E59" s="9">
        <v>3.3079179999999999</v>
      </c>
    </row>
    <row r="60" spans="1:5">
      <c r="A60" s="24">
        <v>43160</v>
      </c>
      <c r="C60" s="9">
        <v>1.0287949999999999</v>
      </c>
      <c r="D60" s="9">
        <v>0.47968300000000003</v>
      </c>
      <c r="E60" s="9">
        <v>1.508478</v>
      </c>
    </row>
    <row r="61" spans="1:5">
      <c r="A61" s="24">
        <v>43191</v>
      </c>
      <c r="C61" s="9">
        <v>0.95072800000000002</v>
      </c>
      <c r="D61" s="9">
        <v>1.3081069999999999</v>
      </c>
      <c r="E61" s="9">
        <v>2.2588349999999999</v>
      </c>
    </row>
    <row r="62" spans="1:5">
      <c r="A62" s="24">
        <v>43221</v>
      </c>
      <c r="C62" s="9">
        <v>1.492462</v>
      </c>
      <c r="D62" s="9">
        <v>2.4686919999999999</v>
      </c>
      <c r="E62" s="9">
        <v>3.9611540000000001</v>
      </c>
    </row>
    <row r="63" spans="1:5">
      <c r="A63" s="24">
        <v>43252</v>
      </c>
      <c r="C63" s="9">
        <v>2.1040320000000001</v>
      </c>
      <c r="D63" s="9">
        <v>3.7263829999999998</v>
      </c>
      <c r="E63" s="9">
        <v>5.8304150000000003</v>
      </c>
    </row>
    <row r="64" spans="1:5">
      <c r="A64" s="24">
        <v>43282</v>
      </c>
      <c r="C64" s="9">
        <v>2.8894489999999999</v>
      </c>
      <c r="D64" s="9">
        <v>5.2755999999999998</v>
      </c>
      <c r="E64" s="9">
        <v>8.1650489999999998</v>
      </c>
    </row>
    <row r="65" spans="1:5">
      <c r="A65" s="24">
        <v>43313</v>
      </c>
      <c r="C65" s="9">
        <v>3.4035869999999999</v>
      </c>
      <c r="D65" s="9">
        <v>6.225231</v>
      </c>
      <c r="E65" s="9">
        <v>9.6288180000000008</v>
      </c>
    </row>
    <row r="66" spans="1:5">
      <c r="A66" s="24">
        <v>43344</v>
      </c>
      <c r="C66" s="9">
        <v>3.8782019999999999</v>
      </c>
      <c r="D66" s="9">
        <v>7.0767860000000002</v>
      </c>
      <c r="E66" s="9">
        <v>10.954988</v>
      </c>
    </row>
    <row r="67" spans="1:5">
      <c r="A67" s="24">
        <v>43374</v>
      </c>
      <c r="C67" s="9">
        <v>3.955927</v>
      </c>
      <c r="D67" s="9">
        <v>7.0377609999999997</v>
      </c>
      <c r="E67" s="9">
        <v>10.993688000000001</v>
      </c>
    </row>
    <row r="68" spans="1:5">
      <c r="A68" s="24">
        <v>43405</v>
      </c>
      <c r="C68" s="9">
        <v>3.8205309999999999</v>
      </c>
      <c r="D68" s="9">
        <v>6.4787160000000004</v>
      </c>
      <c r="E68" s="9">
        <v>10.299246999999999</v>
      </c>
    </row>
    <row r="69" spans="1:5">
      <c r="A69" s="24">
        <v>43435</v>
      </c>
      <c r="C69" s="9">
        <v>3.249098</v>
      </c>
      <c r="D69" s="9">
        <v>5.4655800000000001</v>
      </c>
      <c r="E69" s="9">
        <v>8.7146779999999993</v>
      </c>
    </row>
    <row r="70" spans="1:5">
      <c r="A70" s="24">
        <v>43466</v>
      </c>
      <c r="C70" s="9">
        <v>2.580835</v>
      </c>
      <c r="D70" s="9">
        <v>3.7905929999999999</v>
      </c>
      <c r="E70" s="9">
        <v>6.3714279999999999</v>
      </c>
    </row>
    <row r="71" spans="1:5">
      <c r="A71" s="24">
        <v>43497</v>
      </c>
      <c r="C71" s="9">
        <v>1.776141</v>
      </c>
      <c r="D71" s="9">
        <v>2.2101150000000001</v>
      </c>
      <c r="E71" s="9">
        <v>3.986256</v>
      </c>
    </row>
    <row r="72" spans="1:5">
      <c r="A72" s="24">
        <v>43525</v>
      </c>
      <c r="C72" s="9">
        <v>0.795543</v>
      </c>
      <c r="D72" s="9">
        <v>0.860711</v>
      </c>
      <c r="E72" s="9">
        <v>1.6562539999999999</v>
      </c>
    </row>
    <row r="73" spans="1:5">
      <c r="A73" s="24">
        <v>43556</v>
      </c>
      <c r="C73" s="9">
        <v>0.57984100000000005</v>
      </c>
      <c r="D73" s="9">
        <v>0.85365100000000005</v>
      </c>
      <c r="E73" s="9">
        <v>1.433492</v>
      </c>
    </row>
    <row r="74" spans="1:5">
      <c r="A74" s="24">
        <v>43586</v>
      </c>
      <c r="C74" s="9">
        <v>1.0454950000000001</v>
      </c>
      <c r="D74" s="9">
        <v>1.52851</v>
      </c>
      <c r="E74" s="9">
        <v>2.5740050000000001</v>
      </c>
    </row>
    <row r="75" spans="1:5">
      <c r="A75" s="24">
        <v>43617</v>
      </c>
      <c r="C75" s="9">
        <v>1.738273</v>
      </c>
      <c r="D75" s="9">
        <v>2.4592770000000002</v>
      </c>
      <c r="E75" s="9">
        <v>4.1975499999999997</v>
      </c>
    </row>
    <row r="76" spans="1:5">
      <c r="A76" s="24">
        <v>43647</v>
      </c>
      <c r="C76" s="9">
        <v>2.4051360000000002</v>
      </c>
      <c r="D76" s="9">
        <v>3.7558120000000002</v>
      </c>
      <c r="E76" s="9">
        <v>6.1609480000000003</v>
      </c>
    </row>
    <row r="77" spans="1:5">
      <c r="A77" s="24">
        <v>43678</v>
      </c>
      <c r="C77" s="9">
        <v>2.9305650000000001</v>
      </c>
      <c r="D77" s="9">
        <v>5.311185</v>
      </c>
      <c r="E77" s="9">
        <v>8.2417499999999997</v>
      </c>
    </row>
    <row r="78" spans="1:5">
      <c r="A78" s="24">
        <v>43709</v>
      </c>
      <c r="C78" s="9">
        <v>3.387518</v>
      </c>
      <c r="D78" s="9">
        <v>6.6395910000000002</v>
      </c>
      <c r="E78" s="9">
        <v>10.027108999999999</v>
      </c>
    </row>
    <row r="79" spans="1:5">
      <c r="A79" s="24">
        <v>43739</v>
      </c>
      <c r="C79" s="9">
        <v>3.8558050000000001</v>
      </c>
      <c r="D79" s="9">
        <v>7.5665279999999999</v>
      </c>
      <c r="E79" s="9">
        <v>11.422333</v>
      </c>
    </row>
    <row r="80" spans="1:5">
      <c r="A80" s="24">
        <v>43770</v>
      </c>
      <c r="C80" s="9">
        <v>3.7676150000000002</v>
      </c>
      <c r="D80" s="9">
        <v>6.9466010000000002</v>
      </c>
      <c r="E80" s="9">
        <v>10.714216</v>
      </c>
    </row>
    <row r="81" spans="1:5">
      <c r="A81" s="24">
        <v>43800</v>
      </c>
      <c r="C81" s="9">
        <v>3.2199439999999999</v>
      </c>
      <c r="D81" s="9">
        <v>5.2061210000000004</v>
      </c>
      <c r="E81" s="9">
        <v>8.4260649999999995</v>
      </c>
    </row>
    <row r="82" spans="1:5">
      <c r="A82" s="24">
        <v>43831</v>
      </c>
      <c r="C82" s="9">
        <v>2.5694409999999999</v>
      </c>
      <c r="D82" s="9">
        <v>3.6208290000000001</v>
      </c>
      <c r="E82" s="9">
        <v>6.1902699999999999</v>
      </c>
    </row>
    <row r="83" spans="1:5">
      <c r="A83" s="24">
        <v>43862</v>
      </c>
      <c r="C83" s="9">
        <v>1.7489330000000001</v>
      </c>
      <c r="D83" s="9">
        <v>2.1932589999999998</v>
      </c>
      <c r="E83" s="9">
        <v>3.9421919999999999</v>
      </c>
    </row>
    <row r="84" spans="1:5">
      <c r="A84" s="24">
        <v>43891</v>
      </c>
      <c r="C84" s="9">
        <v>1.0670010000000001</v>
      </c>
      <c r="D84" s="9">
        <v>1.2439830000000001</v>
      </c>
      <c r="E84" s="9">
        <v>2.3109839999999999</v>
      </c>
    </row>
    <row r="85" spans="1:5">
      <c r="A85" s="24">
        <v>43922</v>
      </c>
      <c r="C85" s="9">
        <v>1.2343729999999999</v>
      </c>
      <c r="D85" s="9">
        <v>1.92191</v>
      </c>
      <c r="E85" s="9">
        <v>3.1562830000000002</v>
      </c>
    </row>
    <row r="86" spans="1:5">
      <c r="A86" s="24">
        <v>43952</v>
      </c>
      <c r="C86" s="9">
        <v>1.592519</v>
      </c>
      <c r="D86" s="9">
        <v>2.9131659999999999</v>
      </c>
      <c r="E86" s="9">
        <v>4.5056849999999997</v>
      </c>
    </row>
    <row r="87" spans="1:5">
      <c r="A87" s="24">
        <v>43983</v>
      </c>
      <c r="C87" s="9">
        <v>2.0035370000000001</v>
      </c>
      <c r="D87" s="9">
        <v>3.8840859999999999</v>
      </c>
      <c r="E87" s="9">
        <v>5.8876229999999996</v>
      </c>
    </row>
    <row r="88" spans="1:5">
      <c r="A88" s="24">
        <v>44013</v>
      </c>
      <c r="C88" s="9">
        <v>2.479705</v>
      </c>
      <c r="D88" s="9">
        <v>5.3307250000000002</v>
      </c>
      <c r="E88" s="9">
        <v>7.8104300000000002</v>
      </c>
    </row>
    <row r="89" spans="1:5">
      <c r="A89" s="24">
        <v>44044</v>
      </c>
      <c r="C89" s="9">
        <v>2.9538890000000002</v>
      </c>
      <c r="D89" s="9">
        <v>6.6444890000000001</v>
      </c>
      <c r="E89" s="9">
        <v>9.5983780000000003</v>
      </c>
    </row>
    <row r="90" spans="1:5">
      <c r="A90" s="24">
        <v>44075</v>
      </c>
      <c r="C90" s="9">
        <v>3.5181179999999999</v>
      </c>
      <c r="D90" s="9">
        <v>7.7626850000000003</v>
      </c>
      <c r="E90" s="9">
        <v>11.280803000000001</v>
      </c>
    </row>
    <row r="91" spans="1:5">
      <c r="A91" s="24">
        <v>44105</v>
      </c>
      <c r="C91" s="9">
        <v>3.9825020000000002</v>
      </c>
      <c r="D91" s="9">
        <v>7.9791129999999999</v>
      </c>
      <c r="E91" s="9">
        <v>11.961615</v>
      </c>
    </row>
    <row r="92" spans="1:5">
      <c r="A92" s="24">
        <v>44136</v>
      </c>
      <c r="C92" s="9">
        <v>3.9928210000000002</v>
      </c>
      <c r="D92" s="9">
        <v>7.9766779999999997</v>
      </c>
      <c r="E92" s="9">
        <v>11.969499000000001</v>
      </c>
    </row>
    <row r="93" spans="1:5">
      <c r="A93" s="24">
        <v>44166</v>
      </c>
      <c r="C93" s="9">
        <v>3.328503</v>
      </c>
      <c r="D93" s="9">
        <v>5.4157219999999997</v>
      </c>
      <c r="E93" s="9">
        <v>8.7442250000000001</v>
      </c>
    </row>
    <row r="94" spans="1:5">
      <c r="A94" s="24">
        <v>44197</v>
      </c>
      <c r="C94" s="9">
        <v>2.5330170000000001</v>
      </c>
      <c r="D94" s="9">
        <v>3.9391750000000001</v>
      </c>
      <c r="E94" s="9">
        <v>6.4721919999999997</v>
      </c>
    </row>
    <row r="95" spans="1:5">
      <c r="A95" s="24">
        <v>44228</v>
      </c>
      <c r="C95" s="9">
        <v>1.8114079999999999</v>
      </c>
      <c r="D95" s="9">
        <v>2.4269430000000001</v>
      </c>
      <c r="E95" s="9">
        <v>4.2383509999999998</v>
      </c>
    </row>
    <row r="96" spans="1:5">
      <c r="A96" s="24">
        <v>44256</v>
      </c>
      <c r="C96" s="9">
        <v>0.93354700000000002</v>
      </c>
      <c r="D96" s="9">
        <v>1.2181010000000001</v>
      </c>
      <c r="E96" s="9">
        <v>2.1516479999999998</v>
      </c>
    </row>
    <row r="97" spans="1:5">
      <c r="A97" s="24">
        <v>44287</v>
      </c>
      <c r="C97" s="9">
        <v>0.69499999999999995</v>
      </c>
      <c r="D97" s="9">
        <v>1.345478</v>
      </c>
      <c r="E97" s="9">
        <v>2.0404779999999998</v>
      </c>
    </row>
    <row r="98" spans="1:5">
      <c r="A98" s="24">
        <v>44317</v>
      </c>
      <c r="C98" s="9">
        <v>1.189775</v>
      </c>
      <c r="D98" s="9">
        <v>2.1540870000000001</v>
      </c>
      <c r="E98" s="9">
        <v>3.3438620000000001</v>
      </c>
    </row>
    <row r="99" spans="1:5">
      <c r="A99" s="24">
        <v>44348</v>
      </c>
      <c r="C99" s="9">
        <v>1.832497</v>
      </c>
      <c r="D99" s="9">
        <v>2.8177850000000002</v>
      </c>
      <c r="E99" s="9">
        <v>4.6502819999999998</v>
      </c>
    </row>
    <row r="100" spans="1:5">
      <c r="A100" s="24">
        <v>44378</v>
      </c>
      <c r="C100" s="9">
        <v>2.692704</v>
      </c>
      <c r="D100" s="9">
        <v>3.9115880000000001</v>
      </c>
      <c r="E100" s="9">
        <v>6.6042920000000001</v>
      </c>
    </row>
    <row r="101" spans="1:5">
      <c r="A101" s="24">
        <v>44409</v>
      </c>
      <c r="C101" s="9">
        <v>3.638741</v>
      </c>
      <c r="D101" s="9">
        <v>5.0380799999999999</v>
      </c>
      <c r="E101" s="9">
        <v>8.6768210000000003</v>
      </c>
    </row>
    <row r="102" spans="1:5">
      <c r="A102" s="24">
        <v>44440</v>
      </c>
      <c r="C102" s="9">
        <v>4.4066169999999998</v>
      </c>
      <c r="D102" s="9">
        <v>6.0013800000000002</v>
      </c>
      <c r="E102" s="9">
        <v>10.407997</v>
      </c>
    </row>
    <row r="103" spans="1:5">
      <c r="A103" s="24">
        <v>44470</v>
      </c>
      <c r="C103" s="9">
        <v>4.718159</v>
      </c>
      <c r="D103" s="9">
        <v>5.9443619999999999</v>
      </c>
      <c r="E103" s="9">
        <v>10.662521</v>
      </c>
    </row>
    <row r="104" spans="1:5">
      <c r="A104" s="24">
        <v>44501</v>
      </c>
      <c r="C104" s="9">
        <v>4.5138280000000002</v>
      </c>
      <c r="D104" s="9">
        <v>5.2897280000000002</v>
      </c>
      <c r="E104" s="9">
        <v>9.8035560000000004</v>
      </c>
    </row>
    <row r="105" spans="1:5">
      <c r="A105" s="24">
        <v>44531</v>
      </c>
      <c r="C105" s="9">
        <v>3.8254730000000001</v>
      </c>
      <c r="D105" s="9">
        <v>4.2855100000000004</v>
      </c>
      <c r="E105" s="9">
        <v>8.1109829999999992</v>
      </c>
    </row>
    <row r="106" spans="1:5">
      <c r="A106" s="24">
        <v>44562</v>
      </c>
      <c r="C106" s="9">
        <v>3.052997</v>
      </c>
      <c r="D106" s="9">
        <v>3.5727959999999999</v>
      </c>
      <c r="E106" s="9">
        <v>6.6257929999999998</v>
      </c>
    </row>
    <row r="107" spans="1:5">
      <c r="A107" s="24">
        <v>44593</v>
      </c>
      <c r="C107" s="9">
        <v>2.2557879999999999</v>
      </c>
      <c r="D107" s="9">
        <v>2.6475689999999998</v>
      </c>
      <c r="E107" s="9">
        <v>4.9033569999999997</v>
      </c>
    </row>
    <row r="108" spans="1:5">
      <c r="A108" s="24">
        <v>44621</v>
      </c>
      <c r="C108" s="9">
        <v>1.2087639999999999</v>
      </c>
      <c r="D108" s="9">
        <v>1.4073359999999999</v>
      </c>
      <c r="E108" s="9">
        <v>2.6160999999999999</v>
      </c>
    </row>
    <row r="109" spans="1:5">
      <c r="A109" s="24">
        <v>44652</v>
      </c>
      <c r="C109" s="9">
        <v>0.56255599999999994</v>
      </c>
      <c r="D109" s="9">
        <v>1.194769</v>
      </c>
      <c r="E109" s="9">
        <v>1.757325</v>
      </c>
    </row>
    <row r="110" spans="1:5">
      <c r="A110" s="24">
        <v>44682</v>
      </c>
      <c r="C110" s="9">
        <v>0.98525499999999999</v>
      </c>
      <c r="D110" s="9">
        <v>2.0309249999999999</v>
      </c>
      <c r="E110" s="9">
        <v>3.0161799999999999</v>
      </c>
    </row>
    <row r="111" spans="1:5">
      <c r="A111" s="24">
        <v>44713</v>
      </c>
      <c r="C111" s="9">
        <v>1.56596</v>
      </c>
      <c r="D111" s="9">
        <v>2.8349660000000001</v>
      </c>
      <c r="E111" s="9">
        <v>4.4009260000000001</v>
      </c>
    </row>
    <row r="112" spans="1:5">
      <c r="A112" s="24">
        <v>44743</v>
      </c>
      <c r="C112" s="9">
        <v>2.4908070000000002</v>
      </c>
      <c r="D112" s="9">
        <v>4.101051</v>
      </c>
      <c r="E112" s="9">
        <v>6.5918580000000002</v>
      </c>
    </row>
    <row r="113" spans="1:5">
      <c r="A113" s="24">
        <v>44774</v>
      </c>
      <c r="C113" s="9">
        <v>3.1229740000000001</v>
      </c>
      <c r="D113" s="9">
        <v>5.1158549999999998</v>
      </c>
      <c r="E113" s="9">
        <v>8.2388290000000008</v>
      </c>
    </row>
    <row r="114" spans="1:5">
      <c r="A114" s="24">
        <v>44805</v>
      </c>
      <c r="C114" s="9">
        <v>3.625928</v>
      </c>
      <c r="D114" s="9">
        <v>5.5843629999999997</v>
      </c>
      <c r="E114" s="9">
        <v>9.2102909999999998</v>
      </c>
    </row>
    <row r="115" spans="1:5">
      <c r="A115" s="24">
        <v>44835</v>
      </c>
      <c r="C115" s="9">
        <v>4.0752920000000001</v>
      </c>
      <c r="D115" s="9">
        <v>5.6834819999999997</v>
      </c>
      <c r="E115" s="9">
        <v>9.7587740000000007</v>
      </c>
    </row>
    <row r="116" spans="1:5">
      <c r="A116" s="24">
        <v>44866</v>
      </c>
      <c r="C116" s="9">
        <v>4.14534</v>
      </c>
      <c r="D116" s="9">
        <v>5.3667939999999996</v>
      </c>
      <c r="E116" s="9">
        <v>9.5121339999999996</v>
      </c>
    </row>
    <row r="117" spans="1:5">
      <c r="A117" s="24">
        <v>44896</v>
      </c>
      <c r="C117" s="9">
        <v>3.388868</v>
      </c>
      <c r="D117" s="9">
        <v>4.3116659999999998</v>
      </c>
      <c r="E117" s="9">
        <v>7.7005340000000002</v>
      </c>
    </row>
    <row r="118" spans="1:5">
      <c r="A118" s="24">
        <v>44927</v>
      </c>
      <c r="C118" s="9">
        <v>2.5251619999999999</v>
      </c>
      <c r="D118" s="9">
        <v>3.4125139999999998</v>
      </c>
      <c r="E118" s="9">
        <v>5.9376759999999997</v>
      </c>
    </row>
    <row r="119" spans="1:5">
      <c r="A119" s="24">
        <v>44958</v>
      </c>
      <c r="C119" s="9">
        <v>1.7457279999999999</v>
      </c>
      <c r="D119" s="9">
        <v>2.4508030000000001</v>
      </c>
      <c r="E119" s="9">
        <v>4.1965310000000002</v>
      </c>
    </row>
    <row r="120" spans="1:5">
      <c r="A120" s="24">
        <v>44986</v>
      </c>
      <c r="C120" s="9">
        <v>0.99068999999999996</v>
      </c>
      <c r="D120" s="9">
        <v>1.426925</v>
      </c>
      <c r="E120" s="9">
        <v>2.4176150000000001</v>
      </c>
    </row>
    <row r="121" spans="1:5">
      <c r="A121" s="24">
        <v>45017</v>
      </c>
      <c r="C121" s="9">
        <v>0.71586099999999997</v>
      </c>
      <c r="D121" s="9">
        <v>1.356087</v>
      </c>
      <c r="E121" s="9">
        <v>2.0719479999999999</v>
      </c>
    </row>
    <row r="122" spans="1:5">
      <c r="A122" s="24">
        <v>45047</v>
      </c>
      <c r="C122" s="9">
        <v>1.2908949999999999</v>
      </c>
      <c r="D122" s="9">
        <v>2.2813539999999999</v>
      </c>
      <c r="E122" s="9">
        <v>3.5722489999999998</v>
      </c>
    </row>
    <row r="123" spans="1:5">
      <c r="A123" s="24">
        <v>45078</v>
      </c>
      <c r="C123" s="9">
        <v>1.8806860000000001</v>
      </c>
      <c r="D123" s="9">
        <v>2.918892</v>
      </c>
      <c r="E123" s="9">
        <v>4.7995780000000003</v>
      </c>
    </row>
    <row r="124" spans="1:5">
      <c r="A124" s="24">
        <v>45108</v>
      </c>
      <c r="C124" s="9">
        <v>2.6641970000000001</v>
      </c>
      <c r="D124" s="9">
        <v>4.44468</v>
      </c>
      <c r="E124" s="9">
        <v>7.1088769999999997</v>
      </c>
    </row>
    <row r="125" spans="1:5">
      <c r="A125" s="24">
        <v>45139</v>
      </c>
      <c r="C125" s="9">
        <v>3.3748819999999999</v>
      </c>
      <c r="D125" s="9">
        <v>5.5055319999999996</v>
      </c>
      <c r="E125" s="9">
        <v>8.880414</v>
      </c>
    </row>
    <row r="126" spans="1:5">
      <c r="A126" s="24">
        <v>45170</v>
      </c>
      <c r="C126" s="9">
        <v>4.1271990000000001</v>
      </c>
      <c r="D126" s="9">
        <v>6.4057570000000004</v>
      </c>
      <c r="E126" s="9">
        <v>10.532956</v>
      </c>
    </row>
    <row r="127" spans="1:5">
      <c r="A127" s="24">
        <v>45200</v>
      </c>
      <c r="C127" s="9">
        <v>4.5677760000000003</v>
      </c>
      <c r="D127" s="9">
        <v>6.7560399999999996</v>
      </c>
      <c r="E127" s="9">
        <v>11.323816000000001</v>
      </c>
    </row>
    <row r="128" spans="1:5">
      <c r="A128" s="24">
        <v>45231</v>
      </c>
      <c r="C128" s="9">
        <v>4.6036710000000003</v>
      </c>
      <c r="D128" s="9">
        <v>6.8329620000000002</v>
      </c>
      <c r="E128" s="9">
        <v>11.436633</v>
      </c>
    </row>
    <row r="129" spans="1:9">
      <c r="A129" s="24">
        <v>45261</v>
      </c>
      <c r="C129" s="9">
        <v>4.1774310000000003</v>
      </c>
      <c r="D129" s="9">
        <v>5.9664000000000001</v>
      </c>
      <c r="E129" s="9">
        <v>10.143831</v>
      </c>
      <c r="G129" s="104"/>
      <c r="H129" s="104"/>
      <c r="I129" s="104"/>
    </row>
    <row r="131" spans="1:9">
      <c r="C131" s="14"/>
      <c r="D131" s="14"/>
      <c r="E131" s="14"/>
    </row>
  </sheetData>
  <hyperlinks>
    <hyperlink ref="A1" location="Índice!A1" display="Voltar" xr:uid="{A2DA907A-1AB0-4104-82E4-4E3D9606DCA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>
    <tabColor rgb="FF00B0F0"/>
  </sheetPr>
  <dimension ref="A1:DZ22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6" style="2" customWidth="1"/>
    <col min="5" max="5" width="20.5703125" style="2" customWidth="1"/>
    <col min="6" max="6" width="5.5703125" style="2" customWidth="1"/>
    <col min="7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10"/>
      <c r="F3" s="10"/>
      <c r="G3" s="52"/>
      <c r="H3" s="10"/>
      <c r="I3" s="7" t="s">
        <v>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3" t="str">
        <f>Índice!Q54</f>
        <v>Gráfico 13 - Produção e exportação brasileira de açúcar</v>
      </c>
      <c r="D6" s="23"/>
      <c r="E6" s="23"/>
    </row>
    <row r="8" spans="1:130" ht="30">
      <c r="A8" s="4" t="s">
        <v>30</v>
      </c>
      <c r="C8" s="4" t="s">
        <v>77</v>
      </c>
      <c r="D8" s="4" t="s">
        <v>78</v>
      </c>
      <c r="E8" s="5" t="s">
        <v>79</v>
      </c>
      <c r="J8" s="11"/>
    </row>
    <row r="9" spans="1:130">
      <c r="B9" s="4"/>
      <c r="C9" s="32" t="s">
        <v>51</v>
      </c>
      <c r="D9" s="32"/>
      <c r="E9" s="32"/>
    </row>
    <row r="10" spans="1:130">
      <c r="A10" s="6">
        <v>2014</v>
      </c>
      <c r="B10" s="6"/>
      <c r="C10" s="9">
        <v>35.334372000000002</v>
      </c>
      <c r="D10" s="9">
        <v>24.126066907999999</v>
      </c>
      <c r="E10" s="9">
        <v>11.207717000000001</v>
      </c>
    </row>
    <row r="11" spans="1:130">
      <c r="A11" s="6">
        <v>2015</v>
      </c>
      <c r="B11" s="6"/>
      <c r="C11" s="9">
        <v>34.201098000000002</v>
      </c>
      <c r="D11" s="9">
        <v>24.011709620000001</v>
      </c>
      <c r="E11" s="9">
        <v>10.189098</v>
      </c>
    </row>
    <row r="12" spans="1:130">
      <c r="A12" s="6">
        <v>2016</v>
      </c>
      <c r="B12" s="6"/>
      <c r="C12" s="9">
        <v>38.893152999999998</v>
      </c>
      <c r="D12" s="9">
        <v>28.930956067</v>
      </c>
      <c r="E12" s="9">
        <v>9.9602219609999985</v>
      </c>
    </row>
    <row r="13" spans="1:130">
      <c r="A13" s="6">
        <v>2017</v>
      </c>
      <c r="B13" s="6"/>
      <c r="C13" s="9">
        <v>38.121884000000001</v>
      </c>
      <c r="D13" s="9">
        <v>28.701774044</v>
      </c>
      <c r="E13" s="9">
        <v>9.4198859839999987</v>
      </c>
    </row>
    <row r="14" spans="1:130">
      <c r="A14" s="6">
        <v>2018</v>
      </c>
      <c r="B14" s="6"/>
      <c r="C14" s="9">
        <v>28.502085000000001</v>
      </c>
      <c r="D14" s="9">
        <v>21.260187233</v>
      </c>
      <c r="E14" s="9">
        <v>7.2418977670000011</v>
      </c>
    </row>
    <row r="15" spans="1:130">
      <c r="A15" s="6">
        <v>2019</v>
      </c>
      <c r="B15" s="6"/>
      <c r="C15" s="9">
        <v>29.951239000000001</v>
      </c>
      <c r="D15" s="9">
        <v>17.889032438000001</v>
      </c>
      <c r="E15" s="9">
        <v>12.062206561999998</v>
      </c>
    </row>
    <row r="16" spans="1:130">
      <c r="A16" s="6">
        <v>2020</v>
      </c>
      <c r="B16" s="6"/>
      <c r="C16" s="9">
        <v>41.517871</v>
      </c>
      <c r="D16" s="9">
        <v>30.635763467</v>
      </c>
      <c r="E16" s="9">
        <v>10.882107532999999</v>
      </c>
    </row>
    <row r="17" spans="1:5">
      <c r="A17" s="6">
        <v>2021</v>
      </c>
      <c r="C17" s="9">
        <v>35.113205999999998</v>
      </c>
      <c r="D17" s="9">
        <v>27.254957445999999</v>
      </c>
      <c r="E17" s="9">
        <v>7.8582485540000011</v>
      </c>
    </row>
    <row r="18" spans="1:5">
      <c r="A18" s="6">
        <v>2022</v>
      </c>
      <c r="C18" s="9">
        <v>36.320262999999997</v>
      </c>
      <c r="D18" s="9">
        <v>28.345872620999998</v>
      </c>
      <c r="E18" s="9">
        <v>7.9743903790000008</v>
      </c>
    </row>
    <row r="19" spans="1:5">
      <c r="A19" s="6">
        <v>2023</v>
      </c>
      <c r="C19" s="9">
        <v>45.765076999999998</v>
      </c>
      <c r="D19" s="9">
        <v>31.417263733999999</v>
      </c>
      <c r="E19" s="9">
        <v>14.347813265999999</v>
      </c>
    </row>
    <row r="22" spans="1:5">
      <c r="C22" s="14"/>
      <c r="D22" s="14"/>
      <c r="E22" s="14"/>
    </row>
  </sheetData>
  <hyperlinks>
    <hyperlink ref="A1" location="Índice!A1" display="Voltar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>
    <tabColor rgb="FF00B0F0"/>
  </sheetPr>
  <dimension ref="A1:EB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H11" sqref="H11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15" width="9.42578125" style="2"/>
    <col min="16" max="17" width="12" style="2" bestFit="1" customWidth="1"/>
    <col min="18" max="20" width="9.42578125" style="2"/>
    <col min="21" max="21" width="10.7109375" style="2" bestFit="1" customWidth="1"/>
    <col min="22" max="22" width="14.5703125" style="2" bestFit="1" customWidth="1"/>
    <col min="23" max="23" width="1.140625" style="2" customWidth="1"/>
    <col min="24" max="24" width="10.7109375" style="2" bestFit="1" customWidth="1"/>
    <col min="25" max="25" width="14.5703125" style="2" bestFit="1" customWidth="1"/>
    <col min="26" max="26" width="10.7109375" style="2" bestFit="1" customWidth="1"/>
    <col min="27" max="16384" width="9.42578125" style="2"/>
  </cols>
  <sheetData>
    <row r="1" spans="1:132">
      <c r="A1" s="1" t="s">
        <v>4</v>
      </c>
      <c r="B1" s="1"/>
    </row>
    <row r="2" spans="1:132" s="51" customFormat="1" ht="23.25">
      <c r="D2" s="7"/>
      <c r="E2" s="57"/>
      <c r="F2" s="10"/>
      <c r="G2" s="10"/>
      <c r="H2" s="52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 ht="15" customHeight="1">
      <c r="C5" s="13" t="str">
        <f>Índice!Q58</f>
        <v>Gráfico 14 - Preços internacionais do açúcar VHP e refinado</v>
      </c>
      <c r="D5" s="13"/>
      <c r="E5" s="13"/>
      <c r="F5" s="13"/>
      <c r="G5" s="13"/>
      <c r="H5" s="13"/>
    </row>
    <row r="7" spans="1:132" ht="15" customHeight="1">
      <c r="A7" s="4" t="s">
        <v>69</v>
      </c>
      <c r="C7" s="4" t="s">
        <v>80</v>
      </c>
      <c r="D7" s="4" t="s">
        <v>81</v>
      </c>
      <c r="E7" s="4" t="s">
        <v>286</v>
      </c>
      <c r="F7" s="4" t="s">
        <v>287</v>
      </c>
      <c r="G7" s="4"/>
    </row>
    <row r="8" spans="1:132">
      <c r="B8" s="4"/>
      <c r="C8" s="32" t="s">
        <v>82</v>
      </c>
      <c r="D8" s="32"/>
      <c r="E8" s="32"/>
      <c r="F8" s="32"/>
      <c r="G8" s="25"/>
    </row>
    <row r="9" spans="1:132">
      <c r="A9" s="24">
        <v>41640</v>
      </c>
      <c r="C9" s="28">
        <v>15.42</v>
      </c>
      <c r="D9" s="28">
        <v>19.04</v>
      </c>
      <c r="E9" s="28"/>
      <c r="F9" s="28"/>
      <c r="G9" s="28"/>
      <c r="N9" s="27"/>
    </row>
    <row r="10" spans="1:132">
      <c r="A10" s="24">
        <v>41671</v>
      </c>
      <c r="C10" s="28">
        <v>16.28</v>
      </c>
      <c r="D10" s="28">
        <v>20.55951192960174</v>
      </c>
      <c r="E10" s="28"/>
      <c r="F10" s="28"/>
      <c r="G10" s="28"/>
      <c r="N10" s="27"/>
    </row>
    <row r="11" spans="1:132">
      <c r="A11" s="24">
        <v>41699</v>
      </c>
      <c r="C11" s="28">
        <v>17.579999999999998</v>
      </c>
      <c r="D11" s="28">
        <v>21.17</v>
      </c>
      <c r="E11" s="28"/>
      <c r="F11" s="28"/>
      <c r="G11" s="28"/>
      <c r="N11" s="27"/>
    </row>
    <row r="12" spans="1:132">
      <c r="A12" s="24">
        <v>41730</v>
      </c>
      <c r="C12" s="28">
        <v>17.010000000000002</v>
      </c>
      <c r="D12" s="28">
        <v>21.39</v>
      </c>
      <c r="E12" s="28"/>
      <c r="F12" s="28"/>
      <c r="G12" s="28"/>
      <c r="N12" s="27"/>
    </row>
    <row r="13" spans="1:132">
      <c r="A13" s="24">
        <v>41760</v>
      </c>
      <c r="C13" s="28">
        <v>17.5</v>
      </c>
      <c r="D13" s="28">
        <v>21.55</v>
      </c>
      <c r="E13" s="28"/>
      <c r="F13" s="28"/>
      <c r="G13" s="28"/>
      <c r="N13" s="27"/>
    </row>
    <row r="14" spans="1:132">
      <c r="A14" s="24">
        <v>41791</v>
      </c>
      <c r="C14" s="28">
        <v>17.22</v>
      </c>
      <c r="D14" s="28">
        <v>21.44</v>
      </c>
      <c r="E14" s="28"/>
      <c r="F14" s="28"/>
      <c r="G14" s="28"/>
      <c r="N14" s="27"/>
    </row>
    <row r="15" spans="1:132">
      <c r="A15" s="24">
        <v>41821</v>
      </c>
      <c r="C15" s="28">
        <v>17.18</v>
      </c>
      <c r="D15" s="28">
        <v>20.66</v>
      </c>
      <c r="E15" s="28"/>
      <c r="F15" s="28"/>
      <c r="G15" s="28"/>
      <c r="N15" s="27"/>
    </row>
    <row r="16" spans="1:132">
      <c r="A16" s="24">
        <v>41852</v>
      </c>
      <c r="C16" s="28">
        <v>15.89</v>
      </c>
      <c r="D16" s="28">
        <v>19.5</v>
      </c>
      <c r="E16" s="28"/>
      <c r="F16" s="28"/>
      <c r="G16" s="28"/>
      <c r="N16" s="27"/>
    </row>
    <row r="17" spans="1:17">
      <c r="A17" s="24">
        <v>41883</v>
      </c>
      <c r="C17" s="28">
        <v>14.6</v>
      </c>
      <c r="D17" s="28">
        <v>19.2</v>
      </c>
      <c r="E17" s="28"/>
      <c r="F17" s="28"/>
      <c r="G17" s="28"/>
      <c r="N17" s="27"/>
    </row>
    <row r="18" spans="1:17">
      <c r="A18" s="24">
        <v>41913</v>
      </c>
      <c r="C18" s="28">
        <v>16.48</v>
      </c>
      <c r="D18" s="28">
        <v>19.32</v>
      </c>
      <c r="E18" s="28"/>
      <c r="F18" s="28"/>
      <c r="G18" s="28"/>
      <c r="N18" s="27"/>
    </row>
    <row r="19" spans="1:17">
      <c r="A19" s="24">
        <v>41944</v>
      </c>
      <c r="C19" s="28">
        <v>15.89</v>
      </c>
      <c r="D19" s="28">
        <v>18.910006350358341</v>
      </c>
      <c r="E19" s="28"/>
      <c r="F19" s="28"/>
      <c r="G19" s="28"/>
      <c r="N19" s="27"/>
    </row>
    <row r="20" spans="1:17">
      <c r="A20" s="24">
        <v>41974</v>
      </c>
      <c r="C20" s="28">
        <v>14.992272727272727</v>
      </c>
      <c r="D20" s="28">
        <v>17.814404592051332</v>
      </c>
      <c r="E20" s="28"/>
      <c r="F20" s="28"/>
      <c r="G20" s="28"/>
      <c r="N20" s="27"/>
    </row>
    <row r="21" spans="1:17">
      <c r="A21" s="24">
        <v>42005</v>
      </c>
      <c r="C21" s="28">
        <v>15.06</v>
      </c>
      <c r="D21" s="28">
        <v>17.850000000000001</v>
      </c>
      <c r="E21" s="28"/>
      <c r="F21" s="28"/>
      <c r="G21" s="28"/>
      <c r="N21" s="27"/>
    </row>
    <row r="22" spans="1:17">
      <c r="A22" s="24">
        <v>42036</v>
      </c>
      <c r="C22" s="28">
        <v>14.52</v>
      </c>
      <c r="D22" s="28">
        <v>17.440000000000001</v>
      </c>
      <c r="E22" s="28"/>
      <c r="F22" s="28"/>
      <c r="G22" s="28"/>
      <c r="N22" s="27"/>
    </row>
    <row r="23" spans="1:17">
      <c r="A23" s="24">
        <v>42064</v>
      </c>
      <c r="C23" s="28">
        <v>12.84</v>
      </c>
      <c r="D23" s="28">
        <v>16.63</v>
      </c>
      <c r="E23" s="28"/>
      <c r="F23" s="28"/>
      <c r="G23" s="28"/>
      <c r="N23" s="27"/>
    </row>
    <row r="24" spans="1:17">
      <c r="A24" s="24">
        <v>42095</v>
      </c>
      <c r="C24" s="28">
        <v>12.93</v>
      </c>
      <c r="D24" s="28">
        <v>16.600000000000001</v>
      </c>
      <c r="E24" s="28"/>
      <c r="F24" s="28"/>
      <c r="G24" s="28"/>
      <c r="N24" s="27"/>
    </row>
    <row r="25" spans="1:17">
      <c r="A25" s="24">
        <v>42125</v>
      </c>
      <c r="C25" s="28">
        <v>12.7</v>
      </c>
      <c r="D25" s="28">
        <v>16.57</v>
      </c>
      <c r="E25" s="28"/>
      <c r="F25" s="28"/>
      <c r="G25" s="28"/>
      <c r="N25" s="27"/>
    </row>
    <row r="26" spans="1:17">
      <c r="A26" s="24">
        <v>42156</v>
      </c>
      <c r="C26" s="28">
        <v>11.75</v>
      </c>
      <c r="D26" s="28">
        <v>16</v>
      </c>
      <c r="E26" s="28"/>
      <c r="F26" s="28"/>
      <c r="G26" s="28"/>
      <c r="N26" s="27"/>
      <c r="P26" s="104"/>
      <c r="Q26" s="104"/>
    </row>
    <row r="27" spans="1:17">
      <c r="A27" s="24">
        <v>42186</v>
      </c>
      <c r="C27" s="28">
        <v>11.88</v>
      </c>
      <c r="D27" s="28">
        <v>16.23</v>
      </c>
      <c r="E27" s="28"/>
      <c r="F27" s="28"/>
      <c r="G27" s="28"/>
      <c r="N27" s="27"/>
    </row>
    <row r="28" spans="1:17">
      <c r="A28" s="24">
        <v>42217</v>
      </c>
      <c r="C28" s="28">
        <v>10.67</v>
      </c>
      <c r="D28" s="28">
        <v>15.57</v>
      </c>
      <c r="E28" s="28"/>
      <c r="F28" s="28"/>
      <c r="G28" s="28"/>
      <c r="N28" s="27"/>
    </row>
    <row r="29" spans="1:17">
      <c r="A29" s="24">
        <v>42248</v>
      </c>
      <c r="C29" s="28">
        <v>11.32</v>
      </c>
      <c r="D29" s="28">
        <v>15.93</v>
      </c>
      <c r="E29" s="28"/>
      <c r="F29" s="28"/>
      <c r="G29" s="28"/>
      <c r="N29" s="27"/>
    </row>
    <row r="30" spans="1:17">
      <c r="A30" s="24">
        <v>42278</v>
      </c>
      <c r="C30" s="28">
        <v>14.14</v>
      </c>
      <c r="D30" s="28">
        <v>17.59</v>
      </c>
      <c r="E30" s="28"/>
      <c r="F30" s="28"/>
      <c r="G30" s="28"/>
      <c r="N30" s="27"/>
    </row>
    <row r="31" spans="1:17">
      <c r="A31" s="24">
        <v>42309</v>
      </c>
      <c r="C31" s="28">
        <v>14.89</v>
      </c>
      <c r="D31" s="28">
        <v>18.25</v>
      </c>
      <c r="E31" s="28"/>
      <c r="F31" s="28"/>
      <c r="G31" s="28"/>
      <c r="N31" s="27"/>
    </row>
    <row r="32" spans="1:17">
      <c r="A32" s="24">
        <v>42339</v>
      </c>
      <c r="C32" s="28">
        <v>15</v>
      </c>
      <c r="D32" s="28">
        <v>18.62</v>
      </c>
      <c r="E32" s="28"/>
      <c r="F32" s="28"/>
      <c r="G32" s="28"/>
      <c r="N32" s="27"/>
    </row>
    <row r="33" spans="1:14">
      <c r="A33" s="24">
        <v>42370</v>
      </c>
      <c r="C33" s="28">
        <v>14.29</v>
      </c>
      <c r="D33" s="28">
        <v>19.05</v>
      </c>
      <c r="E33" s="28"/>
      <c r="F33" s="28"/>
      <c r="G33" s="28"/>
      <c r="N33" s="27"/>
    </row>
    <row r="34" spans="1:14">
      <c r="A34" s="24">
        <v>42401</v>
      </c>
      <c r="C34" s="28">
        <v>13.31</v>
      </c>
      <c r="D34" s="28">
        <v>17.54</v>
      </c>
      <c r="E34" s="28"/>
      <c r="F34" s="28"/>
      <c r="G34" s="28"/>
      <c r="N34" s="27"/>
    </row>
    <row r="35" spans="1:14">
      <c r="A35" s="24">
        <v>42430</v>
      </c>
      <c r="C35" s="28">
        <v>15.43</v>
      </c>
      <c r="D35" s="28">
        <v>19.940000000000001</v>
      </c>
      <c r="E35" s="28"/>
      <c r="F35" s="28"/>
      <c r="G35" s="28"/>
      <c r="N35" s="27"/>
    </row>
    <row r="36" spans="1:14">
      <c r="A36" s="24">
        <v>42461</v>
      </c>
      <c r="C36" s="28">
        <v>15</v>
      </c>
      <c r="D36" s="28">
        <v>19.96</v>
      </c>
      <c r="E36" s="28"/>
      <c r="F36" s="28"/>
      <c r="G36" s="28"/>
      <c r="N36" s="27"/>
    </row>
    <row r="37" spans="1:14">
      <c r="A37" s="24">
        <v>42491</v>
      </c>
      <c r="C37" s="28">
        <v>16.68</v>
      </c>
      <c r="D37" s="28">
        <v>21.55</v>
      </c>
      <c r="E37" s="28"/>
      <c r="F37" s="28"/>
      <c r="G37" s="28"/>
      <c r="N37" s="27"/>
    </row>
    <row r="38" spans="1:14">
      <c r="A38" s="24">
        <v>42522</v>
      </c>
      <c r="C38" s="28">
        <v>19.34</v>
      </c>
      <c r="D38" s="28">
        <v>23.96</v>
      </c>
      <c r="E38" s="28"/>
      <c r="F38" s="28"/>
      <c r="G38" s="28"/>
      <c r="N38" s="27"/>
    </row>
    <row r="39" spans="1:14">
      <c r="A39" s="24">
        <v>42552</v>
      </c>
      <c r="C39" s="28">
        <v>19.690000000000001</v>
      </c>
      <c r="D39" s="28">
        <v>24.56</v>
      </c>
      <c r="E39" s="28"/>
      <c r="F39" s="28"/>
      <c r="G39" s="28"/>
      <c r="N39" s="27"/>
    </row>
    <row r="40" spans="1:14">
      <c r="A40" s="24">
        <v>42583</v>
      </c>
      <c r="C40" s="28">
        <v>20.010000000000002</v>
      </c>
      <c r="D40" s="28">
        <v>24.34</v>
      </c>
      <c r="E40" s="28"/>
      <c r="F40" s="28"/>
      <c r="G40" s="28"/>
      <c r="N40" s="27"/>
    </row>
    <row r="41" spans="1:14">
      <c r="A41" s="24">
        <v>42614</v>
      </c>
      <c r="C41" s="28">
        <v>21.3</v>
      </c>
      <c r="D41" s="28">
        <v>25.92</v>
      </c>
      <c r="E41" s="28"/>
      <c r="F41" s="28"/>
      <c r="G41" s="28"/>
      <c r="N41" s="27"/>
    </row>
    <row r="42" spans="1:14">
      <c r="A42" s="24">
        <v>42644</v>
      </c>
      <c r="C42" s="28">
        <v>22.92</v>
      </c>
      <c r="D42" s="28">
        <v>26.99</v>
      </c>
      <c r="E42" s="28"/>
      <c r="F42" s="28"/>
      <c r="G42" s="28"/>
      <c r="N42" s="27"/>
    </row>
    <row r="43" spans="1:14">
      <c r="A43" s="24">
        <v>42675</v>
      </c>
      <c r="C43" s="28">
        <v>20.81</v>
      </c>
      <c r="D43" s="28">
        <v>24.93</v>
      </c>
      <c r="E43" s="28"/>
      <c r="F43" s="28"/>
      <c r="G43" s="28"/>
      <c r="N43" s="27"/>
    </row>
    <row r="44" spans="1:14">
      <c r="A44" s="24">
        <v>42705</v>
      </c>
      <c r="C44" s="28">
        <v>18.829999999999998</v>
      </c>
      <c r="D44" s="28">
        <v>22.87</v>
      </c>
      <c r="E44" s="28"/>
      <c r="F44" s="28"/>
      <c r="G44" s="28"/>
      <c r="N44" s="27"/>
    </row>
    <row r="45" spans="1:14">
      <c r="A45" s="24">
        <v>42736</v>
      </c>
      <c r="C45" s="28">
        <v>20.54</v>
      </c>
      <c r="D45" s="28">
        <v>24.41</v>
      </c>
      <c r="E45" s="28"/>
      <c r="F45" s="28"/>
      <c r="G45" s="28"/>
      <c r="N45" s="27"/>
    </row>
    <row r="46" spans="1:14">
      <c r="A46" s="24">
        <v>42767</v>
      </c>
      <c r="C46" s="28">
        <v>20.399999999999999</v>
      </c>
      <c r="D46" s="28">
        <v>24.87</v>
      </c>
      <c r="E46" s="28"/>
      <c r="F46" s="28"/>
      <c r="G46" s="28"/>
      <c r="N46" s="27"/>
    </row>
    <row r="47" spans="1:14">
      <c r="A47" s="24">
        <v>42795</v>
      </c>
      <c r="C47" s="28">
        <v>18.059999999999999</v>
      </c>
      <c r="D47" s="28">
        <v>23.05</v>
      </c>
      <c r="E47" s="28"/>
      <c r="F47" s="28"/>
      <c r="G47" s="28"/>
      <c r="N47" s="27"/>
    </row>
    <row r="48" spans="1:14">
      <c r="A48" s="24">
        <v>42826</v>
      </c>
      <c r="C48" s="28">
        <v>16.32</v>
      </c>
      <c r="D48" s="28">
        <v>21.18</v>
      </c>
      <c r="E48" s="28"/>
      <c r="F48" s="28"/>
      <c r="G48" s="28"/>
      <c r="N48" s="27"/>
    </row>
    <row r="49" spans="1:14">
      <c r="A49" s="24">
        <v>42856</v>
      </c>
      <c r="C49" s="28">
        <v>15.66</v>
      </c>
      <c r="D49" s="28">
        <v>20.170000000000002</v>
      </c>
      <c r="E49" s="28"/>
      <c r="F49" s="28"/>
      <c r="G49" s="28"/>
      <c r="N49" s="27"/>
    </row>
    <row r="50" spans="1:14">
      <c r="A50" s="24">
        <v>42887</v>
      </c>
      <c r="C50" s="28">
        <v>13.53</v>
      </c>
      <c r="D50" s="28">
        <v>18.329999999999998</v>
      </c>
      <c r="E50" s="28"/>
      <c r="F50" s="28"/>
      <c r="G50" s="28"/>
      <c r="N50" s="27"/>
    </row>
    <row r="51" spans="1:14">
      <c r="A51" s="24">
        <v>42917</v>
      </c>
      <c r="C51" s="28">
        <v>14.11</v>
      </c>
      <c r="D51" s="28">
        <v>17.739999999999998</v>
      </c>
      <c r="E51" s="28"/>
      <c r="F51" s="28"/>
      <c r="G51" s="28"/>
      <c r="N51" s="27"/>
    </row>
    <row r="52" spans="1:14">
      <c r="A52" s="24">
        <v>42948</v>
      </c>
      <c r="C52" s="28">
        <v>13.8</v>
      </c>
      <c r="D52" s="28">
        <v>17.149999999999999</v>
      </c>
      <c r="E52" s="28"/>
      <c r="F52" s="28"/>
      <c r="G52" s="28"/>
      <c r="N52" s="27"/>
    </row>
    <row r="53" spans="1:14">
      <c r="A53" s="24">
        <v>42979</v>
      </c>
      <c r="C53" s="28">
        <v>13.92</v>
      </c>
      <c r="D53" s="28">
        <v>16.82</v>
      </c>
      <c r="E53" s="28"/>
      <c r="F53" s="28"/>
      <c r="G53" s="28"/>
      <c r="N53" s="27"/>
    </row>
    <row r="54" spans="1:14">
      <c r="A54" s="24">
        <v>43009</v>
      </c>
      <c r="C54" s="28">
        <v>14.23</v>
      </c>
      <c r="D54" s="28">
        <v>16.95</v>
      </c>
      <c r="E54" s="28"/>
      <c r="F54" s="28"/>
      <c r="G54" s="28"/>
      <c r="N54" s="27"/>
    </row>
    <row r="55" spans="1:14">
      <c r="A55" s="24">
        <v>43040</v>
      </c>
      <c r="C55" s="28">
        <v>14.66</v>
      </c>
      <c r="D55" s="28">
        <v>17.64</v>
      </c>
      <c r="E55" s="28"/>
      <c r="F55" s="28"/>
      <c r="G55" s="28"/>
      <c r="N55" s="27"/>
    </row>
    <row r="56" spans="1:14">
      <c r="A56" s="24">
        <v>43070</v>
      </c>
      <c r="C56" s="28">
        <v>14.43</v>
      </c>
      <c r="D56" s="28">
        <v>17.11</v>
      </c>
      <c r="E56" s="28"/>
      <c r="F56" s="28"/>
      <c r="G56" s="28"/>
      <c r="N56" s="27"/>
    </row>
    <row r="57" spans="1:14">
      <c r="A57" s="24">
        <v>43101</v>
      </c>
      <c r="C57" s="28">
        <v>13.99</v>
      </c>
      <c r="D57" s="28">
        <v>16.82</v>
      </c>
      <c r="E57" s="28"/>
      <c r="F57" s="28"/>
      <c r="G57" s="28"/>
      <c r="N57" s="27"/>
    </row>
    <row r="58" spans="1:14">
      <c r="A58" s="24">
        <v>43132</v>
      </c>
      <c r="C58" s="28">
        <v>13.56</v>
      </c>
      <c r="D58" s="28">
        <v>16.32</v>
      </c>
      <c r="E58" s="28"/>
      <c r="F58" s="28"/>
      <c r="G58" s="28"/>
      <c r="N58" s="27"/>
    </row>
    <row r="59" spans="1:14">
      <c r="A59" s="24">
        <v>43160</v>
      </c>
      <c r="C59" s="28">
        <v>12.83</v>
      </c>
      <c r="D59" s="28">
        <v>15.94</v>
      </c>
      <c r="E59" s="28"/>
      <c r="F59" s="28"/>
      <c r="G59" s="28"/>
      <c r="N59" s="27"/>
    </row>
    <row r="60" spans="1:14">
      <c r="A60" s="24">
        <v>43191</v>
      </c>
      <c r="C60" s="28">
        <v>11.82</v>
      </c>
      <c r="D60" s="28">
        <v>15.24</v>
      </c>
      <c r="E60" s="28"/>
      <c r="F60" s="28"/>
      <c r="G60" s="28"/>
      <c r="N60" s="27"/>
    </row>
    <row r="61" spans="1:14">
      <c r="A61" s="24">
        <v>43221</v>
      </c>
      <c r="C61" s="28">
        <v>11.85</v>
      </c>
      <c r="D61" s="28">
        <v>15.13</v>
      </c>
      <c r="E61" s="28"/>
      <c r="F61" s="28"/>
      <c r="G61" s="28"/>
      <c r="N61" s="27"/>
    </row>
    <row r="62" spans="1:14">
      <c r="A62" s="24">
        <v>43252</v>
      </c>
      <c r="C62" s="28">
        <v>12.06</v>
      </c>
      <c r="D62" s="28">
        <v>15.67</v>
      </c>
      <c r="E62" s="28"/>
      <c r="F62" s="28"/>
      <c r="G62" s="28"/>
      <c r="N62" s="27"/>
    </row>
    <row r="63" spans="1:14">
      <c r="A63" s="24">
        <v>43282</v>
      </c>
      <c r="C63" s="28">
        <v>11.17</v>
      </c>
      <c r="D63" s="28">
        <v>14.817159163072255</v>
      </c>
      <c r="E63" s="28"/>
      <c r="F63" s="28"/>
      <c r="G63" s="28"/>
      <c r="N63" s="27"/>
    </row>
    <row r="64" spans="1:14">
      <c r="A64" s="24">
        <v>43313</v>
      </c>
      <c r="C64" s="28">
        <v>10.46</v>
      </c>
      <c r="D64" s="28">
        <v>14.29</v>
      </c>
      <c r="E64" s="28"/>
      <c r="F64" s="28"/>
      <c r="G64" s="28"/>
      <c r="N64" s="27"/>
    </row>
    <row r="65" spans="1:14">
      <c r="A65" s="24">
        <v>43344</v>
      </c>
      <c r="C65" s="28">
        <v>10.78</v>
      </c>
      <c r="D65" s="28">
        <v>14.94</v>
      </c>
      <c r="E65" s="28"/>
      <c r="F65" s="28"/>
      <c r="G65" s="28"/>
      <c r="N65" s="27"/>
    </row>
    <row r="66" spans="1:14">
      <c r="A66" s="24">
        <v>43374</v>
      </c>
      <c r="C66" s="28">
        <v>13.18</v>
      </c>
      <c r="D66" s="28">
        <v>16.420000000000002</v>
      </c>
      <c r="E66" s="28"/>
      <c r="F66" s="28"/>
      <c r="G66" s="28"/>
      <c r="N66" s="27"/>
    </row>
    <row r="67" spans="1:14">
      <c r="A67" s="24">
        <v>43405</v>
      </c>
      <c r="C67" s="28">
        <v>12.78</v>
      </c>
      <c r="D67" s="28">
        <v>15.68</v>
      </c>
      <c r="E67" s="28"/>
      <c r="F67" s="28"/>
      <c r="G67" s="28"/>
      <c r="N67" s="27"/>
    </row>
    <row r="68" spans="1:14">
      <c r="A68" s="24">
        <v>43435</v>
      </c>
      <c r="C68" s="28">
        <v>12.55</v>
      </c>
      <c r="D68" s="28">
        <v>15.47</v>
      </c>
      <c r="E68" s="28"/>
      <c r="F68" s="28"/>
      <c r="G68" s="28"/>
      <c r="N68" s="27"/>
    </row>
    <row r="69" spans="1:14">
      <c r="A69" s="24">
        <v>43466</v>
      </c>
      <c r="C69" s="28">
        <v>12.7</v>
      </c>
      <c r="D69" s="28">
        <v>15.62</v>
      </c>
      <c r="E69" s="28"/>
      <c r="F69" s="28"/>
      <c r="G69" s="28"/>
      <c r="N69" s="27"/>
    </row>
    <row r="70" spans="1:14">
      <c r="A70" s="24">
        <v>43497</v>
      </c>
      <c r="C70" s="28">
        <v>12.94</v>
      </c>
      <c r="D70" s="28">
        <v>15.89</v>
      </c>
      <c r="E70" s="28"/>
      <c r="F70" s="28"/>
      <c r="G70" s="28"/>
      <c r="N70" s="27"/>
    </row>
    <row r="71" spans="1:14">
      <c r="A71" s="24">
        <v>43525</v>
      </c>
      <c r="C71" s="28">
        <v>12.47</v>
      </c>
      <c r="D71" s="28">
        <v>15.3</v>
      </c>
      <c r="E71" s="28"/>
      <c r="F71" s="28"/>
      <c r="G71" s="28"/>
      <c r="N71" s="27"/>
    </row>
    <row r="72" spans="1:14">
      <c r="A72" s="24">
        <v>43556</v>
      </c>
      <c r="C72" s="28">
        <v>12.55</v>
      </c>
      <c r="D72" s="28">
        <v>15.31</v>
      </c>
      <c r="E72" s="28"/>
      <c r="F72" s="28"/>
      <c r="G72" s="28"/>
      <c r="N72" s="27"/>
    </row>
    <row r="73" spans="1:14">
      <c r="A73" s="24">
        <v>43586</v>
      </c>
      <c r="C73" s="28">
        <v>11.82</v>
      </c>
      <c r="D73" s="28">
        <v>14.78</v>
      </c>
      <c r="E73" s="28"/>
      <c r="F73" s="28"/>
      <c r="G73" s="28"/>
      <c r="N73" s="27"/>
    </row>
    <row r="74" spans="1:14">
      <c r="A74" s="24">
        <v>43617</v>
      </c>
      <c r="C74" s="28">
        <v>12.44</v>
      </c>
      <c r="D74" s="28">
        <v>15.04</v>
      </c>
      <c r="E74" s="28"/>
      <c r="F74" s="28"/>
      <c r="G74" s="28"/>
      <c r="N74" s="27"/>
    </row>
    <row r="75" spans="1:14">
      <c r="A75" s="24">
        <v>43647</v>
      </c>
      <c r="C75" s="28">
        <v>12.15</v>
      </c>
      <c r="D75" s="28">
        <v>14.6</v>
      </c>
      <c r="E75" s="28"/>
      <c r="F75" s="28"/>
      <c r="G75" s="28"/>
      <c r="N75" s="27"/>
    </row>
    <row r="76" spans="1:14">
      <c r="A76" s="24">
        <v>43678</v>
      </c>
      <c r="C76" s="28">
        <v>11.56</v>
      </c>
      <c r="D76" s="28">
        <v>14.18</v>
      </c>
      <c r="E76" s="28"/>
      <c r="F76" s="28"/>
      <c r="G76" s="28"/>
      <c r="N76" s="27"/>
    </row>
    <row r="77" spans="1:14">
      <c r="A77" s="24">
        <v>43709</v>
      </c>
      <c r="C77" s="28">
        <v>11.16</v>
      </c>
      <c r="D77" s="28">
        <v>14.56</v>
      </c>
      <c r="E77" s="28"/>
      <c r="F77" s="28"/>
      <c r="G77" s="28"/>
      <c r="N77" s="27"/>
    </row>
    <row r="78" spans="1:14">
      <c r="A78" s="24">
        <v>43739</v>
      </c>
      <c r="C78" s="28">
        <v>12.46</v>
      </c>
      <c r="D78" s="28">
        <v>15.43</v>
      </c>
      <c r="E78" s="28"/>
      <c r="F78" s="28"/>
      <c r="G78" s="28"/>
      <c r="N78" s="27"/>
    </row>
    <row r="79" spans="1:14">
      <c r="A79" s="24">
        <v>43770</v>
      </c>
      <c r="C79" s="28">
        <v>12.69</v>
      </c>
      <c r="D79" s="28">
        <v>15.38</v>
      </c>
      <c r="E79" s="28"/>
      <c r="F79" s="28"/>
      <c r="G79" s="28"/>
      <c r="N79" s="27"/>
    </row>
    <row r="80" spans="1:14">
      <c r="A80" s="24">
        <v>43800</v>
      </c>
      <c r="C80" s="28">
        <v>13.34</v>
      </c>
      <c r="D80" s="28">
        <v>16.04</v>
      </c>
      <c r="E80" s="28"/>
      <c r="F80" s="28"/>
      <c r="G80" s="28"/>
      <c r="N80" s="27"/>
    </row>
    <row r="81" spans="1:14">
      <c r="A81" s="24">
        <v>43831</v>
      </c>
      <c r="C81" s="28">
        <v>14.18</v>
      </c>
      <c r="D81" s="28">
        <v>17.62</v>
      </c>
      <c r="E81" s="28"/>
      <c r="F81" s="28"/>
      <c r="G81" s="28"/>
      <c r="N81" s="27"/>
    </row>
    <row r="82" spans="1:14">
      <c r="A82" s="24">
        <v>43862</v>
      </c>
      <c r="C82" s="28">
        <v>15.07</v>
      </c>
      <c r="D82" s="28">
        <v>18.75</v>
      </c>
      <c r="E82" s="28"/>
      <c r="F82" s="28"/>
      <c r="G82" s="28"/>
      <c r="N82" s="27"/>
    </row>
    <row r="83" spans="1:14">
      <c r="A83" s="24">
        <v>43891</v>
      </c>
      <c r="C83" s="28">
        <v>11.81</v>
      </c>
      <c r="D83" s="28">
        <v>16.149999999999999</v>
      </c>
      <c r="E83" s="28"/>
      <c r="F83" s="28"/>
      <c r="G83" s="28"/>
      <c r="N83" s="27"/>
    </row>
    <row r="84" spans="1:14">
      <c r="A84" s="24">
        <v>43922</v>
      </c>
      <c r="C84" s="28">
        <v>10.07</v>
      </c>
      <c r="D84" s="28">
        <v>14.79</v>
      </c>
      <c r="E84" s="28"/>
      <c r="F84" s="28"/>
      <c r="G84" s="28"/>
      <c r="N84" s="27"/>
    </row>
    <row r="85" spans="1:14">
      <c r="A85" s="24">
        <v>43952</v>
      </c>
      <c r="C85" s="28">
        <v>10.65</v>
      </c>
      <c r="D85" s="28">
        <v>16.190000000000001</v>
      </c>
      <c r="E85" s="28"/>
      <c r="F85" s="28"/>
      <c r="G85" s="28"/>
      <c r="N85" s="27"/>
    </row>
    <row r="86" spans="1:14">
      <c r="A86" s="24">
        <v>43983</v>
      </c>
      <c r="C86" s="28">
        <v>11.83</v>
      </c>
      <c r="D86" s="28">
        <v>16.97</v>
      </c>
      <c r="E86" s="28"/>
      <c r="F86" s="28"/>
      <c r="G86" s="28"/>
      <c r="N86" s="27"/>
    </row>
    <row r="87" spans="1:14">
      <c r="A87" s="24">
        <v>44013</v>
      </c>
      <c r="C87" s="28">
        <v>11.92</v>
      </c>
      <c r="D87" s="28">
        <v>16.09</v>
      </c>
      <c r="E87" s="28"/>
      <c r="F87" s="28"/>
      <c r="G87" s="28"/>
      <c r="N87" s="27"/>
    </row>
    <row r="88" spans="1:14">
      <c r="A88" s="24">
        <v>44044</v>
      </c>
      <c r="C88" s="28">
        <v>12.814285714285718</v>
      </c>
      <c r="D88" s="28">
        <v>16.846593486346727</v>
      </c>
      <c r="E88" s="28"/>
      <c r="F88" s="28"/>
      <c r="G88" s="28"/>
      <c r="N88" s="27"/>
    </row>
    <row r="89" spans="1:14">
      <c r="A89" s="24">
        <v>44075</v>
      </c>
      <c r="C89" s="28">
        <v>12.42</v>
      </c>
      <c r="D89" s="28">
        <v>16.48</v>
      </c>
      <c r="E89" s="28"/>
      <c r="F89" s="28"/>
      <c r="G89" s="28"/>
      <c r="N89" s="27"/>
    </row>
    <row r="90" spans="1:14">
      <c r="A90" s="24">
        <v>44105</v>
      </c>
      <c r="C90" s="28">
        <v>14.29</v>
      </c>
      <c r="D90" s="28">
        <v>17.63</v>
      </c>
      <c r="E90" s="28"/>
      <c r="F90" s="28"/>
      <c r="G90" s="28"/>
      <c r="N90" s="27"/>
    </row>
    <row r="91" spans="1:14">
      <c r="A91" s="24">
        <v>44136</v>
      </c>
      <c r="C91" s="28">
        <v>14.93</v>
      </c>
      <c r="D91" s="28">
        <v>18.399999999999999</v>
      </c>
      <c r="E91" s="28"/>
      <c r="F91" s="28"/>
      <c r="G91" s="28"/>
      <c r="N91" s="27"/>
    </row>
    <row r="92" spans="1:14">
      <c r="A92" s="24">
        <v>44166</v>
      </c>
      <c r="C92" s="28">
        <v>14.67</v>
      </c>
      <c r="D92" s="28">
        <v>18.27</v>
      </c>
      <c r="E92" s="28"/>
      <c r="F92" s="28"/>
      <c r="G92" s="28"/>
      <c r="N92" s="27"/>
    </row>
    <row r="93" spans="1:14">
      <c r="A93" s="24">
        <v>44197</v>
      </c>
      <c r="C93" s="6">
        <v>15.94</v>
      </c>
      <c r="D93" s="6">
        <v>20.239999999999998</v>
      </c>
      <c r="E93" s="6"/>
      <c r="F93" s="6"/>
      <c r="G93" s="6"/>
      <c r="N93" s="27"/>
    </row>
    <row r="94" spans="1:14">
      <c r="A94" s="24">
        <v>44228</v>
      </c>
      <c r="C94" s="6">
        <v>16.97</v>
      </c>
      <c r="D94" s="6">
        <v>20.87</v>
      </c>
      <c r="E94" s="6"/>
      <c r="F94" s="6"/>
      <c r="G94" s="6"/>
      <c r="N94" s="27"/>
    </row>
    <row r="95" spans="1:14">
      <c r="A95" s="24">
        <v>44256</v>
      </c>
      <c r="C95" s="6">
        <v>15.81</v>
      </c>
      <c r="D95" s="6">
        <v>20.48</v>
      </c>
      <c r="E95" s="6"/>
      <c r="F95" s="6"/>
      <c r="G95" s="6"/>
      <c r="N95" s="27"/>
    </row>
    <row r="96" spans="1:14">
      <c r="A96" s="24">
        <v>44287</v>
      </c>
      <c r="C96" s="6">
        <v>16.170000000000002</v>
      </c>
      <c r="D96" s="6">
        <v>20.27</v>
      </c>
      <c r="E96" s="6"/>
      <c r="F96" s="6"/>
      <c r="G96" s="6"/>
      <c r="N96" s="27"/>
    </row>
    <row r="97" spans="1:14">
      <c r="A97" s="24">
        <v>44317</v>
      </c>
      <c r="C97" s="6">
        <v>17.2</v>
      </c>
      <c r="D97" s="6">
        <v>20.76</v>
      </c>
      <c r="E97" s="6"/>
      <c r="F97" s="6"/>
      <c r="G97" s="6"/>
      <c r="N97" s="27"/>
    </row>
    <row r="98" spans="1:14">
      <c r="A98" s="24">
        <v>44348</v>
      </c>
      <c r="C98" s="6">
        <v>17.21</v>
      </c>
      <c r="D98" s="6">
        <v>20.12</v>
      </c>
      <c r="E98" s="6"/>
      <c r="F98" s="6"/>
      <c r="G98" s="6"/>
      <c r="N98" s="27"/>
    </row>
    <row r="99" spans="1:14">
      <c r="A99" s="24">
        <v>44378</v>
      </c>
      <c r="C99" s="6">
        <v>17.73</v>
      </c>
      <c r="D99" s="72">
        <v>20.7</v>
      </c>
      <c r="E99" s="72"/>
      <c r="F99" s="72"/>
      <c r="G99" s="72"/>
      <c r="N99" s="27"/>
    </row>
    <row r="100" spans="1:14">
      <c r="A100" s="24">
        <v>44409</v>
      </c>
      <c r="C100" s="6">
        <v>19.38</v>
      </c>
      <c r="D100" s="6">
        <v>21.59</v>
      </c>
      <c r="E100" s="6"/>
      <c r="F100" s="6"/>
      <c r="G100" s="6"/>
      <c r="N100" s="27"/>
    </row>
    <row r="101" spans="1:14">
      <c r="A101" s="24">
        <v>44440</v>
      </c>
      <c r="C101" s="6">
        <v>19.28</v>
      </c>
      <c r="D101" s="6">
        <v>22.89</v>
      </c>
      <c r="E101" s="6"/>
      <c r="F101" s="6"/>
      <c r="G101" s="6"/>
      <c r="N101" s="27"/>
    </row>
    <row r="102" spans="1:14">
      <c r="A102" s="24">
        <v>44470</v>
      </c>
      <c r="C102" s="6">
        <v>19.62</v>
      </c>
      <c r="D102" s="6">
        <v>23.15</v>
      </c>
      <c r="E102" s="6"/>
      <c r="F102" s="6"/>
      <c r="G102" s="6"/>
      <c r="N102" s="27"/>
    </row>
    <row r="103" spans="1:14">
      <c r="A103" s="24">
        <v>44501</v>
      </c>
      <c r="C103" s="6">
        <v>19.75</v>
      </c>
      <c r="D103" s="6">
        <v>23.05</v>
      </c>
      <c r="E103" s="6"/>
      <c r="F103" s="6"/>
      <c r="G103" s="6"/>
      <c r="N103" s="27"/>
    </row>
    <row r="104" spans="1:14">
      <c r="A104" s="24">
        <v>44531</v>
      </c>
      <c r="C104" s="6">
        <v>19.170000000000002</v>
      </c>
      <c r="D104" s="6">
        <v>22.67</v>
      </c>
      <c r="E104" s="6"/>
      <c r="F104" s="6"/>
      <c r="G104" s="6"/>
      <c r="N104" s="27"/>
    </row>
    <row r="105" spans="1:14">
      <c r="A105" s="24">
        <v>44562</v>
      </c>
      <c r="C105" s="72">
        <v>18.461000000000002</v>
      </c>
      <c r="D105" s="72">
        <v>22.601832531978594</v>
      </c>
      <c r="E105" s="72">
        <f t="shared" ref="E105:E116" si="0">AVERAGE($C$105:$C$116)</f>
        <v>18.82055534215975</v>
      </c>
      <c r="F105" s="72">
        <f t="shared" ref="F105:F116" si="1">AVERAGE($D$105:$D$116)</f>
        <v>24.169632645475456</v>
      </c>
      <c r="G105" s="72"/>
      <c r="N105" s="27"/>
    </row>
    <row r="106" spans="1:14">
      <c r="A106" s="24">
        <v>44593</v>
      </c>
      <c r="C106" s="72">
        <v>18.20315789473684</v>
      </c>
      <c r="D106" s="72">
        <v>22.126462850403701</v>
      </c>
      <c r="E106" s="72">
        <f t="shared" si="0"/>
        <v>18.82055534215975</v>
      </c>
      <c r="F106" s="72">
        <f t="shared" si="1"/>
        <v>24.169632645475456</v>
      </c>
      <c r="G106" s="72"/>
      <c r="N106" s="27"/>
    </row>
    <row r="107" spans="1:14">
      <c r="A107" s="24">
        <v>44621</v>
      </c>
      <c r="C107" s="72">
        <v>19.107826086956518</v>
      </c>
      <c r="D107" s="72">
        <v>24.261129890466183</v>
      </c>
      <c r="E107" s="72">
        <f t="shared" si="0"/>
        <v>18.82055534215975</v>
      </c>
      <c r="F107" s="72">
        <f t="shared" si="1"/>
        <v>24.169632645475456</v>
      </c>
      <c r="G107" s="72"/>
      <c r="N107" s="27"/>
    </row>
    <row r="108" spans="1:14">
      <c r="A108" s="24">
        <v>44652</v>
      </c>
      <c r="C108" s="72">
        <v>19.68</v>
      </c>
      <c r="D108" s="72">
        <v>24.33</v>
      </c>
      <c r="E108" s="72">
        <f t="shared" si="0"/>
        <v>18.82055534215975</v>
      </c>
      <c r="F108" s="72">
        <f t="shared" si="1"/>
        <v>24.169632645475456</v>
      </c>
      <c r="G108" s="72"/>
      <c r="N108" s="27"/>
    </row>
    <row r="109" spans="1:14">
      <c r="A109" s="24">
        <v>44682</v>
      </c>
      <c r="C109" s="72">
        <v>19.265238095238097</v>
      </c>
      <c r="D109" s="72">
        <v>24.669846165809151</v>
      </c>
      <c r="E109" s="72">
        <f t="shared" si="0"/>
        <v>18.82055534215975</v>
      </c>
      <c r="F109" s="72">
        <f t="shared" si="1"/>
        <v>24.169632645475456</v>
      </c>
      <c r="G109" s="72"/>
      <c r="N109" s="27"/>
    </row>
    <row r="110" spans="1:14">
      <c r="A110" s="24">
        <v>44713</v>
      </c>
      <c r="C110" s="72">
        <v>18.803333333333335</v>
      </c>
      <c r="D110" s="72">
        <v>25.480359248843332</v>
      </c>
      <c r="E110" s="72">
        <f t="shared" si="0"/>
        <v>18.82055534215975</v>
      </c>
      <c r="F110" s="72">
        <f t="shared" si="1"/>
        <v>24.169632645475456</v>
      </c>
      <c r="G110" s="72"/>
      <c r="N110" s="27"/>
    </row>
    <row r="111" spans="1:14">
      <c r="A111" s="24">
        <v>44743</v>
      </c>
      <c r="C111" s="72">
        <v>18.3535</v>
      </c>
      <c r="D111" s="72">
        <v>24.234393022381788</v>
      </c>
      <c r="E111" s="72">
        <f t="shared" si="0"/>
        <v>18.82055534215975</v>
      </c>
      <c r="F111" s="72">
        <f t="shared" si="1"/>
        <v>24.169632645475456</v>
      </c>
      <c r="G111" s="72"/>
      <c r="N111" s="27"/>
    </row>
    <row r="112" spans="1:14">
      <c r="A112" s="24">
        <v>44774</v>
      </c>
      <c r="C112" s="72">
        <v>18.062608695652173</v>
      </c>
      <c r="D112" s="72">
        <v>24.776706555714082</v>
      </c>
      <c r="E112" s="72">
        <f t="shared" si="0"/>
        <v>18.82055534215975</v>
      </c>
      <c r="F112" s="72">
        <f t="shared" si="1"/>
        <v>24.169632645475456</v>
      </c>
      <c r="G112" s="72"/>
      <c r="N112" s="27"/>
    </row>
    <row r="113" spans="1:14">
      <c r="A113" s="24">
        <v>44805</v>
      </c>
      <c r="C113" s="72">
        <v>18.187619047619052</v>
      </c>
      <c r="D113" s="72">
        <v>24.204585217920968</v>
      </c>
      <c r="E113" s="72">
        <f t="shared" si="0"/>
        <v>18.82055534215975</v>
      </c>
      <c r="F113" s="72">
        <f t="shared" si="1"/>
        <v>24.169632645475456</v>
      </c>
      <c r="G113" s="72"/>
      <c r="N113" s="27"/>
    </row>
    <row r="114" spans="1:14">
      <c r="A114" s="24">
        <v>44835</v>
      </c>
      <c r="C114" s="72">
        <v>18.300952380952385</v>
      </c>
      <c r="D114" s="72">
        <v>24.438727681946411</v>
      </c>
      <c r="E114" s="72">
        <f t="shared" si="0"/>
        <v>18.82055534215975</v>
      </c>
      <c r="F114" s="72">
        <f t="shared" si="1"/>
        <v>24.169632645475456</v>
      </c>
      <c r="G114" s="72"/>
      <c r="N114" s="27"/>
    </row>
    <row r="115" spans="1:14">
      <c r="A115" s="24">
        <v>44866</v>
      </c>
      <c r="C115" s="72">
        <v>19.399999999999999</v>
      </c>
      <c r="D115" s="72">
        <v>24</v>
      </c>
      <c r="E115" s="72">
        <f t="shared" si="0"/>
        <v>18.82055534215975</v>
      </c>
      <c r="F115" s="72">
        <f t="shared" si="1"/>
        <v>24.169632645475456</v>
      </c>
      <c r="G115" s="72"/>
      <c r="N115" s="27"/>
    </row>
    <row r="116" spans="1:14">
      <c r="A116" s="24">
        <v>44896</v>
      </c>
      <c r="C116" s="72">
        <v>20.021428571428572</v>
      </c>
      <c r="D116" s="72">
        <v>24.911548580241316</v>
      </c>
      <c r="E116" s="72">
        <f t="shared" si="0"/>
        <v>18.82055534215975</v>
      </c>
      <c r="F116" s="72">
        <f t="shared" si="1"/>
        <v>24.169632645475456</v>
      </c>
      <c r="G116" s="14"/>
      <c r="H116" s="14"/>
      <c r="N116" s="27"/>
    </row>
    <row r="117" spans="1:14">
      <c r="A117" s="24">
        <v>44927</v>
      </c>
      <c r="C117" s="72">
        <v>19.948999999999998</v>
      </c>
      <c r="D117" s="72">
        <v>24.909172595827773</v>
      </c>
      <c r="E117" s="72"/>
      <c r="F117" s="72"/>
      <c r="G117" s="14"/>
      <c r="N117" s="27"/>
    </row>
    <row r="118" spans="1:14">
      <c r="A118" s="24">
        <v>44958</v>
      </c>
      <c r="C118" s="72">
        <v>21.403157894736839</v>
      </c>
      <c r="D118" s="72">
        <v>25.620067132359608</v>
      </c>
      <c r="E118" s="72">
        <f>AVERAGE($C$117:$C$128)</f>
        <v>24.054359209948455</v>
      </c>
      <c r="F118" s="72">
        <f t="shared" ref="F118:F128" si="2">AVERAGE($D$117:$D$128)</f>
        <v>30.052276155820238</v>
      </c>
      <c r="G118" s="14"/>
      <c r="N118" s="27"/>
    </row>
    <row r="119" spans="1:14">
      <c r="A119" s="24">
        <v>44986</v>
      </c>
      <c r="C119" s="72">
        <v>20.961739130434783</v>
      </c>
      <c r="D119" s="72">
        <v>26.934985741276147</v>
      </c>
      <c r="E119" s="72">
        <f t="shared" ref="E119:E128" si="3">AVERAGE($C$117:$C$128)</f>
        <v>24.054359209948455</v>
      </c>
      <c r="F119" s="72">
        <f t="shared" si="2"/>
        <v>30.052276155820238</v>
      </c>
      <c r="G119" s="72"/>
      <c r="N119" s="27"/>
    </row>
    <row r="120" spans="1:14">
      <c r="A120" s="24">
        <v>45017</v>
      </c>
      <c r="C120" s="72">
        <v>24.63315789473684</v>
      </c>
      <c r="D120" s="72">
        <v>30.652826917455428</v>
      </c>
      <c r="E120" s="72">
        <f t="shared" si="3"/>
        <v>24.054359209948455</v>
      </c>
      <c r="F120" s="72">
        <f t="shared" si="2"/>
        <v>30.052276155820238</v>
      </c>
      <c r="G120" s="72"/>
      <c r="N120" s="27"/>
    </row>
    <row r="121" spans="1:14">
      <c r="A121" s="24">
        <v>45047</v>
      </c>
      <c r="C121" s="72">
        <v>25.745909090909095</v>
      </c>
      <c r="D121" s="72">
        <v>32.081329946475549</v>
      </c>
      <c r="E121" s="72">
        <f t="shared" si="3"/>
        <v>24.054359209948455</v>
      </c>
      <c r="F121" s="72">
        <f t="shared" si="2"/>
        <v>30.052276155820238</v>
      </c>
      <c r="G121" s="72"/>
      <c r="N121" s="27"/>
    </row>
    <row r="122" spans="1:14">
      <c r="A122" s="24">
        <v>45078</v>
      </c>
      <c r="C122" s="72">
        <v>24.682857142857138</v>
      </c>
      <c r="D122" s="72">
        <v>30.487905453885677</v>
      </c>
      <c r="E122" s="72">
        <f t="shared" si="3"/>
        <v>24.054359209948455</v>
      </c>
      <c r="F122" s="72">
        <f t="shared" si="2"/>
        <v>30.052276155820238</v>
      </c>
      <c r="G122" s="72"/>
      <c r="N122" s="27"/>
    </row>
    <row r="123" spans="1:14">
      <c r="A123" s="24">
        <v>45108</v>
      </c>
      <c r="C123" s="72">
        <v>24.0425</v>
      </c>
      <c r="D123" s="72">
        <v>30.474160089509805</v>
      </c>
      <c r="E123" s="72">
        <f t="shared" si="3"/>
        <v>24.054359209948455</v>
      </c>
      <c r="F123" s="72">
        <f t="shared" si="2"/>
        <v>30.052276155820238</v>
      </c>
      <c r="G123" s="72"/>
      <c r="N123" s="27"/>
    </row>
    <row r="124" spans="1:14">
      <c r="A124" s="24">
        <v>45139</v>
      </c>
      <c r="C124" s="72">
        <v>24.193043478260861</v>
      </c>
      <c r="D124" s="72">
        <v>31.585404072476553</v>
      </c>
      <c r="E124" s="72">
        <f t="shared" si="3"/>
        <v>24.054359209948455</v>
      </c>
      <c r="F124" s="72">
        <f t="shared" si="2"/>
        <v>30.052276155820238</v>
      </c>
      <c r="G124" s="72"/>
      <c r="N124" s="27"/>
    </row>
    <row r="125" spans="1:14">
      <c r="A125" s="24">
        <v>45170</v>
      </c>
      <c r="C125" s="72">
        <v>26.601500000000005</v>
      </c>
      <c r="D125" s="72">
        <v>32.780808957893235</v>
      </c>
      <c r="E125" s="72">
        <f t="shared" si="3"/>
        <v>24.054359209948455</v>
      </c>
      <c r="F125" s="72">
        <f t="shared" si="2"/>
        <v>30.052276155820238</v>
      </c>
      <c r="G125" s="72"/>
      <c r="N125" s="27"/>
    </row>
    <row r="126" spans="1:14">
      <c r="A126" s="24">
        <v>45200</v>
      </c>
      <c r="C126" s="72">
        <v>26.90363636363637</v>
      </c>
      <c r="D126" s="72">
        <v>32.816507632800835</v>
      </c>
      <c r="E126" s="72">
        <f t="shared" si="3"/>
        <v>24.054359209948455</v>
      </c>
      <c r="F126" s="72">
        <f t="shared" si="2"/>
        <v>30.052276155820238</v>
      </c>
      <c r="G126" s="72"/>
      <c r="N126" s="27"/>
    </row>
    <row r="127" spans="1:14">
      <c r="A127" s="24">
        <v>45231</v>
      </c>
      <c r="C127" s="72">
        <v>27.313809523809521</v>
      </c>
      <c r="D127" s="72">
        <v>33.569066332379414</v>
      </c>
      <c r="E127" s="72">
        <f t="shared" si="3"/>
        <v>24.054359209948455</v>
      </c>
      <c r="F127" s="72">
        <f t="shared" si="2"/>
        <v>30.052276155820238</v>
      </c>
      <c r="G127" s="72"/>
      <c r="N127" s="27"/>
    </row>
    <row r="128" spans="1:14">
      <c r="A128" s="24">
        <v>45261</v>
      </c>
      <c r="C128" s="72">
        <v>22.222000000000001</v>
      </c>
      <c r="D128" s="72">
        <v>28.715078997502836</v>
      </c>
      <c r="E128" s="72">
        <f t="shared" si="3"/>
        <v>24.054359209948455</v>
      </c>
      <c r="F128" s="72">
        <f t="shared" si="2"/>
        <v>30.052276155820238</v>
      </c>
      <c r="G128" s="14"/>
      <c r="H128" s="14"/>
      <c r="I128" s="104"/>
      <c r="N128" s="27"/>
    </row>
    <row r="129" spans="8:14">
      <c r="N129" s="27"/>
    </row>
    <row r="130" spans="8:14">
      <c r="N130" s="27"/>
    </row>
    <row r="131" spans="8:14">
      <c r="N131" s="27"/>
    </row>
    <row r="132" spans="8:14">
      <c r="N132" s="27"/>
    </row>
    <row r="133" spans="8:14">
      <c r="N133" s="27"/>
    </row>
    <row r="134" spans="8:14">
      <c r="N134" s="27"/>
    </row>
    <row r="135" spans="8:14">
      <c r="N135" s="27"/>
    </row>
    <row r="136" spans="8:14">
      <c r="N136" s="27"/>
    </row>
    <row r="137" spans="8:14">
      <c r="N137" s="27"/>
    </row>
    <row r="138" spans="8:14">
      <c r="N138" s="27"/>
    </row>
    <row r="139" spans="8:14">
      <c r="N139" s="27"/>
    </row>
    <row r="140" spans="8:14">
      <c r="J140" s="93"/>
      <c r="K140" s="93"/>
    </row>
    <row r="142" spans="8:14">
      <c r="H142" s="86"/>
      <c r="I142" s="86"/>
    </row>
    <row r="152" spans="3:12">
      <c r="H152" s="93"/>
      <c r="I152" s="93"/>
      <c r="K152" s="104"/>
      <c r="L152" s="104"/>
    </row>
    <row r="154" spans="3:12">
      <c r="C154" s="9"/>
      <c r="D154" s="9"/>
      <c r="E154" s="9"/>
      <c r="H154" s="104"/>
      <c r="I154" s="104"/>
    </row>
    <row r="155" spans="3:12">
      <c r="C155" s="12"/>
      <c r="D155" s="12"/>
      <c r="E155" s="12"/>
    </row>
    <row r="156" spans="3:12">
      <c r="C156" s="14"/>
      <c r="D156" s="14"/>
      <c r="E156" s="14"/>
    </row>
  </sheetData>
  <hyperlinks>
    <hyperlink ref="A1" location="Índice!A1" display="Voltar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430-82B8-422C-97AE-D220908259EF}">
  <sheetPr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6" width="15.42578125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Índice!Q62</f>
        <v>Gráfico 15 - Mix e preços do açúcar e etanol hidratado (c/CBIO)</v>
      </c>
      <c r="D5" s="13"/>
    </row>
    <row r="6" spans="1:130">
      <c r="C6" s="63"/>
    </row>
    <row r="7" spans="1:130" ht="30">
      <c r="A7" s="69" t="s">
        <v>292</v>
      </c>
      <c r="C7" s="47" t="s">
        <v>289</v>
      </c>
      <c r="D7" s="47" t="s">
        <v>75</v>
      </c>
      <c r="E7" s="47" t="s">
        <v>290</v>
      </c>
      <c r="F7" s="47" t="s">
        <v>291</v>
      </c>
    </row>
    <row r="8" spans="1:130">
      <c r="B8" s="4"/>
      <c r="C8" s="32" t="s">
        <v>82</v>
      </c>
      <c r="D8" s="32"/>
      <c r="E8" s="32"/>
      <c r="F8" s="32" t="s">
        <v>24</v>
      </c>
    </row>
    <row r="9" spans="1:130">
      <c r="A9" s="22">
        <v>43466</v>
      </c>
      <c r="B9" s="6"/>
      <c r="C9" s="60">
        <v>12.7</v>
      </c>
      <c r="D9" s="60">
        <v>16.969811355945613</v>
      </c>
      <c r="E9" s="60">
        <v>16.969811355945613</v>
      </c>
      <c r="F9" s="18">
        <v>0.36263217042018397</v>
      </c>
      <c r="H9" s="11"/>
      <c r="I9" s="41"/>
    </row>
    <row r="10" spans="1:130">
      <c r="A10" s="22">
        <v>43497</v>
      </c>
      <c r="B10" s="6"/>
      <c r="C10" s="60">
        <v>12.94</v>
      </c>
      <c r="D10" s="60">
        <v>17.843606395475895</v>
      </c>
      <c r="E10" s="60">
        <v>17.843606395475895</v>
      </c>
      <c r="F10" s="18">
        <v>0.3173349136054453</v>
      </c>
      <c r="I10" s="41"/>
    </row>
    <row r="11" spans="1:130">
      <c r="A11" s="22">
        <v>43525</v>
      </c>
      <c r="B11" s="6"/>
      <c r="C11" s="60">
        <v>12.47</v>
      </c>
      <c r="D11" s="60">
        <v>18.318065240469714</v>
      </c>
      <c r="E11" s="60">
        <v>18.318065240469714</v>
      </c>
      <c r="F11" s="18">
        <v>0.15616793618786673</v>
      </c>
      <c r="G11" s="41"/>
      <c r="J11" s="41"/>
    </row>
    <row r="12" spans="1:130">
      <c r="A12" s="22">
        <v>43556</v>
      </c>
      <c r="B12" s="6"/>
      <c r="C12" s="60">
        <v>12.55</v>
      </c>
      <c r="D12" s="60">
        <v>18.420864656885044</v>
      </c>
      <c r="E12" s="60">
        <v>18.420864656885044</v>
      </c>
      <c r="F12" s="18">
        <v>0.27988585468359184</v>
      </c>
      <c r="G12" s="41"/>
      <c r="J12" s="41"/>
    </row>
    <row r="13" spans="1:130">
      <c r="A13" s="22">
        <v>43586</v>
      </c>
      <c r="B13" s="6"/>
      <c r="C13" s="60">
        <v>11.82</v>
      </c>
      <c r="D13" s="60">
        <v>16.277892206996295</v>
      </c>
      <c r="E13" s="60">
        <v>16.277892206996295</v>
      </c>
      <c r="F13" s="18">
        <v>0.34746969513085108</v>
      </c>
      <c r="G13" s="41"/>
    </row>
    <row r="14" spans="1:130">
      <c r="A14" s="22">
        <v>43617</v>
      </c>
      <c r="B14" s="6"/>
      <c r="C14" s="12">
        <v>12.44</v>
      </c>
      <c r="D14" s="12">
        <v>16.546752219159455</v>
      </c>
      <c r="E14" s="12">
        <v>16.546752219159455</v>
      </c>
      <c r="F14" s="18">
        <v>0.35059480055500797</v>
      </c>
    </row>
    <row r="15" spans="1:130">
      <c r="A15" s="22">
        <v>43647</v>
      </c>
      <c r="B15" s="6"/>
      <c r="C15" s="12">
        <v>12.15</v>
      </c>
      <c r="D15" s="12">
        <v>17.499623732855376</v>
      </c>
      <c r="E15" s="12">
        <v>17.499623732855376</v>
      </c>
      <c r="F15" s="18">
        <v>0.36483929261055215</v>
      </c>
    </row>
    <row r="16" spans="1:130">
      <c r="A16" s="22">
        <v>43678</v>
      </c>
      <c r="B16" s="6"/>
      <c r="C16" s="12">
        <v>11.56</v>
      </c>
      <c r="D16" s="12">
        <v>17.056795477527814</v>
      </c>
      <c r="E16" s="12">
        <v>17.056795477527814</v>
      </c>
      <c r="F16" s="18">
        <v>0.35429955917699091</v>
      </c>
    </row>
    <row r="17" spans="1:12">
      <c r="A17" s="22">
        <v>43709</v>
      </c>
      <c r="B17" s="6"/>
      <c r="C17" s="12">
        <v>11.16</v>
      </c>
      <c r="D17" s="12">
        <v>16.443952802744128</v>
      </c>
      <c r="E17" s="12">
        <v>16.443952802744128</v>
      </c>
      <c r="F17" s="18">
        <v>0.3444060667353559</v>
      </c>
      <c r="J17" s="41"/>
    </row>
    <row r="18" spans="1:12">
      <c r="A18" s="22">
        <v>43739</v>
      </c>
      <c r="B18" s="6"/>
      <c r="C18" s="12">
        <v>12.46</v>
      </c>
      <c r="D18" s="12">
        <v>17.432408729814586</v>
      </c>
      <c r="E18" s="12">
        <v>17.432408729814586</v>
      </c>
      <c r="F18" s="18">
        <v>0.34351832559013828</v>
      </c>
      <c r="J18" s="41"/>
    </row>
    <row r="19" spans="1:12">
      <c r="A19" s="22">
        <v>43770</v>
      </c>
      <c r="B19" s="6"/>
      <c r="C19" s="12">
        <v>12.69</v>
      </c>
      <c r="D19" s="12">
        <v>18.199450529221259</v>
      </c>
      <c r="E19" s="12">
        <v>18.199450529221259</v>
      </c>
      <c r="F19" s="18">
        <v>0.2911886126979914</v>
      </c>
    </row>
    <row r="20" spans="1:12">
      <c r="A20" s="22">
        <v>43800</v>
      </c>
      <c r="C20" s="12">
        <v>13.34</v>
      </c>
      <c r="D20" s="12">
        <v>19.16418351404203</v>
      </c>
      <c r="E20" s="12">
        <v>19.16418351404203</v>
      </c>
      <c r="F20" s="18">
        <v>0.3262061276486925</v>
      </c>
      <c r="L20" s="12"/>
    </row>
    <row r="21" spans="1:12">
      <c r="A21" s="22">
        <v>43831</v>
      </c>
      <c r="C21" s="12">
        <v>14.18</v>
      </c>
      <c r="D21" s="12">
        <v>19.7572570702843</v>
      </c>
      <c r="E21" s="12">
        <v>19.7572570702843</v>
      </c>
      <c r="F21" s="18">
        <v>0.49378638332770541</v>
      </c>
    </row>
    <row r="22" spans="1:12">
      <c r="A22" s="22">
        <v>43862</v>
      </c>
      <c r="C22" s="12">
        <v>15.07</v>
      </c>
      <c r="D22" s="12">
        <v>19.3223364623733</v>
      </c>
      <c r="E22" s="12">
        <v>19.3223364623733</v>
      </c>
      <c r="F22" s="18">
        <v>0.29429425864512698</v>
      </c>
    </row>
    <row r="23" spans="1:12">
      <c r="A23" s="22">
        <v>43891</v>
      </c>
      <c r="C23" s="12">
        <v>11.81</v>
      </c>
      <c r="D23" s="12">
        <v>15.238036571718171</v>
      </c>
      <c r="E23" s="12">
        <v>15.238036571718171</v>
      </c>
      <c r="F23" s="18">
        <v>0.2145718463195784</v>
      </c>
    </row>
    <row r="24" spans="1:12">
      <c r="A24" s="22">
        <v>43922</v>
      </c>
      <c r="C24" s="12">
        <v>10.07</v>
      </c>
      <c r="D24" s="12">
        <v>10.117834869493201</v>
      </c>
      <c r="E24" s="12">
        <v>10.117834869493201</v>
      </c>
      <c r="F24" s="18">
        <v>0.41128061097756025</v>
      </c>
    </row>
    <row r="25" spans="1:12">
      <c r="A25" s="22">
        <v>43952</v>
      </c>
      <c r="C25" s="12">
        <v>10.65</v>
      </c>
      <c r="D25" s="12">
        <v>10.030850747911</v>
      </c>
      <c r="E25" s="12">
        <v>10.030850747911</v>
      </c>
      <c r="F25" s="18">
        <v>0.4574096957338098</v>
      </c>
    </row>
    <row r="26" spans="1:12">
      <c r="A26" s="22">
        <v>43983</v>
      </c>
      <c r="C26" s="12">
        <v>11.83</v>
      </c>
      <c r="D26" s="12">
        <v>12.458498504796045</v>
      </c>
      <c r="E26" s="12">
        <v>12.597893348462181</v>
      </c>
      <c r="F26" s="18">
        <v>0.45796669315703792</v>
      </c>
    </row>
    <row r="27" spans="1:12">
      <c r="A27" s="22">
        <v>44013</v>
      </c>
      <c r="C27" s="12">
        <v>11.92</v>
      </c>
      <c r="D27" s="12">
        <v>12.256853495673671</v>
      </c>
      <c r="E27" s="12">
        <v>12.426616298096546</v>
      </c>
      <c r="F27" s="18">
        <v>0.46330358863207088</v>
      </c>
    </row>
    <row r="28" spans="1:12">
      <c r="A28" s="22">
        <v>44044</v>
      </c>
      <c r="C28" s="12">
        <v>12.814285714285718</v>
      </c>
      <c r="D28" s="12">
        <v>12.529667331545118</v>
      </c>
      <c r="E28" s="12">
        <v>12.692859501385248</v>
      </c>
      <c r="F28" s="18">
        <v>0.45613324408261297</v>
      </c>
    </row>
    <row r="29" spans="1:12">
      <c r="A29" s="22">
        <v>44075</v>
      </c>
      <c r="C29" s="12">
        <v>12.42</v>
      </c>
      <c r="D29" s="12">
        <v>13.170186772286774</v>
      </c>
      <c r="E29" s="12">
        <v>13.417434778244528</v>
      </c>
      <c r="F29" s="18">
        <v>0.45185947266096371</v>
      </c>
    </row>
    <row r="30" spans="1:12">
      <c r="A30" s="22">
        <v>44105</v>
      </c>
      <c r="C30" s="12">
        <v>14.29</v>
      </c>
      <c r="D30" s="12">
        <v>13.956997690234857</v>
      </c>
      <c r="E30" s="12">
        <v>14.359271791213946</v>
      </c>
      <c r="F30" s="18">
        <v>0.43514918086626891</v>
      </c>
    </row>
    <row r="31" spans="1:12">
      <c r="A31" s="22">
        <v>44136</v>
      </c>
      <c r="C31" s="12">
        <v>14.93</v>
      </c>
      <c r="D31" s="12">
        <v>14.984991854388131</v>
      </c>
      <c r="E31" s="12">
        <v>15.347168056524565</v>
      </c>
      <c r="F31" s="18">
        <v>0.3932237750511155</v>
      </c>
    </row>
    <row r="32" spans="1:12">
      <c r="A32" s="22">
        <v>44166</v>
      </c>
      <c r="C32" s="12">
        <v>14.67</v>
      </c>
      <c r="D32" s="12">
        <v>15.696680121878863</v>
      </c>
      <c r="E32" s="12">
        <v>16.059216836604957</v>
      </c>
      <c r="F32" s="18">
        <v>0.37396505599995894</v>
      </c>
    </row>
    <row r="33" spans="1:6">
      <c r="A33" s="22">
        <v>44197</v>
      </c>
      <c r="C33" s="12">
        <v>15.94</v>
      </c>
      <c r="D33" s="12">
        <v>15.471312170506797</v>
      </c>
      <c r="E33" s="12">
        <v>15.737554347013472</v>
      </c>
      <c r="F33" s="18">
        <v>0.36058063460730044</v>
      </c>
    </row>
    <row r="34" spans="1:6">
      <c r="A34" s="22">
        <v>44228</v>
      </c>
      <c r="C34" s="12">
        <v>16.97</v>
      </c>
      <c r="D34" s="12">
        <v>16.649551635574785</v>
      </c>
      <c r="E34" s="12">
        <v>16.915764519975532</v>
      </c>
      <c r="F34" s="18">
        <v>0.37158167664667874</v>
      </c>
    </row>
    <row r="35" spans="1:6">
      <c r="A35" s="22">
        <v>44256</v>
      </c>
      <c r="C35" s="12">
        <v>15.81</v>
      </c>
      <c r="D35" s="12">
        <v>18.764847319505563</v>
      </c>
      <c r="E35" s="12">
        <v>18.998859574293583</v>
      </c>
      <c r="F35" s="18">
        <v>0.23357667616131017</v>
      </c>
    </row>
    <row r="36" spans="1:6">
      <c r="A36" s="22">
        <v>44287</v>
      </c>
      <c r="C36" s="12">
        <v>16.170000000000002</v>
      </c>
      <c r="D36" s="12">
        <v>18.037343757181706</v>
      </c>
      <c r="E36" s="12">
        <v>18.284457696315119</v>
      </c>
      <c r="F36" s="18">
        <v>0.39337425651697583</v>
      </c>
    </row>
    <row r="37" spans="1:6">
      <c r="A37" s="22">
        <v>44317</v>
      </c>
      <c r="C37" s="12">
        <v>17.2</v>
      </c>
      <c r="D37" s="12">
        <v>21.833014517132263</v>
      </c>
      <c r="E37" s="12">
        <v>22.092561611644914</v>
      </c>
      <c r="F37" s="18">
        <v>0.44457112510148733</v>
      </c>
    </row>
    <row r="38" spans="1:6">
      <c r="A38" s="22">
        <v>44348</v>
      </c>
      <c r="C38" s="12">
        <v>17.21</v>
      </c>
      <c r="D38" s="12">
        <v>22.936131331742889</v>
      </c>
      <c r="E38" s="12">
        <v>23.191603768219764</v>
      </c>
      <c r="F38" s="18">
        <v>0.44391130672815327</v>
      </c>
    </row>
    <row r="39" spans="1:6">
      <c r="A39" s="22">
        <v>44378</v>
      </c>
      <c r="C39" s="12">
        <v>17.73</v>
      </c>
      <c r="D39" s="12">
        <v>22.45771866304079</v>
      </c>
      <c r="E39" s="12">
        <v>22.697772778579047</v>
      </c>
      <c r="F39" s="18">
        <v>0.44751761451944067</v>
      </c>
    </row>
    <row r="40" spans="1:6">
      <c r="A40" s="22">
        <v>44409</v>
      </c>
      <c r="C40" s="12">
        <v>19.38</v>
      </c>
      <c r="D40" s="12">
        <v>23.545020182818295</v>
      </c>
      <c r="E40" s="12">
        <v>23.786560877528466</v>
      </c>
      <c r="F40" s="18">
        <v>0.4383520739073794</v>
      </c>
    </row>
    <row r="41" spans="1:6">
      <c r="A41" s="22">
        <v>44440</v>
      </c>
      <c r="C41" s="12">
        <v>19.28</v>
      </c>
      <c r="D41" s="12">
        <v>24.418815222348581</v>
      </c>
      <c r="E41" s="12">
        <v>24.787755515210041</v>
      </c>
      <c r="F41" s="18">
        <v>0.4280071319760444</v>
      </c>
    </row>
    <row r="42" spans="1:6">
      <c r="A42" s="22">
        <v>44470</v>
      </c>
      <c r="C42" s="12">
        <v>19.62</v>
      </c>
      <c r="D42" s="12">
        <v>25.419132620543884</v>
      </c>
      <c r="E42" s="12">
        <v>25.772142147433286</v>
      </c>
      <c r="F42" s="18">
        <v>0.37662156623967824</v>
      </c>
    </row>
    <row r="43" spans="1:6">
      <c r="A43" s="22">
        <v>44501</v>
      </c>
      <c r="C43" s="12">
        <v>19.75</v>
      </c>
      <c r="D43" s="12">
        <v>26.304789131199012</v>
      </c>
      <c r="E43" s="12">
        <v>26.684104966694143</v>
      </c>
      <c r="F43" s="18">
        <v>0.34183884693775113</v>
      </c>
    </row>
    <row r="44" spans="1:6">
      <c r="A44" s="22">
        <v>44531</v>
      </c>
      <c r="C44" s="12">
        <v>19.170000000000002</v>
      </c>
      <c r="D44" s="12">
        <v>23.390821058195304</v>
      </c>
      <c r="E44" s="12">
        <v>23.842701607696291</v>
      </c>
      <c r="F44" s="18">
        <v>0.35804918957936388</v>
      </c>
    </row>
    <row r="45" spans="1:6">
      <c r="A45" s="22">
        <v>44562</v>
      </c>
      <c r="C45" s="12">
        <v>18.461000000000002</v>
      </c>
      <c r="D45" s="12">
        <v>23.671542541483308</v>
      </c>
      <c r="E45" s="12">
        <v>24.192961770475314</v>
      </c>
      <c r="F45" s="18">
        <v>0.30217453025525731</v>
      </c>
    </row>
    <row r="46" spans="1:6">
      <c r="A46" s="22">
        <v>44593</v>
      </c>
      <c r="C46" s="12">
        <v>18.20315789473684</v>
      </c>
      <c r="D46" s="12">
        <v>21.749984219258344</v>
      </c>
      <c r="E46" s="12">
        <v>22.504733623841709</v>
      </c>
      <c r="F46" s="18">
        <v>0.32548007395074313</v>
      </c>
    </row>
    <row r="47" spans="1:6">
      <c r="A47" s="22">
        <v>44621</v>
      </c>
      <c r="C47" s="12">
        <v>19.107826086956518</v>
      </c>
      <c r="D47" s="12">
        <v>25.577285568875158</v>
      </c>
      <c r="E47" s="12">
        <v>26.461392584020786</v>
      </c>
      <c r="F47" s="18">
        <v>0.19556287155701554</v>
      </c>
    </row>
    <row r="48" spans="1:6">
      <c r="A48" s="22">
        <v>44652</v>
      </c>
      <c r="C48" s="12">
        <v>19.68</v>
      </c>
      <c r="D48" s="12">
        <v>30.266520486897399</v>
      </c>
      <c r="E48" s="12">
        <v>31.198684739358121</v>
      </c>
      <c r="F48" s="18">
        <v>0.31106961810768374</v>
      </c>
    </row>
    <row r="49" spans="1:6">
      <c r="A49" s="22">
        <v>44682</v>
      </c>
      <c r="C49" s="12">
        <v>19.265238095238097</v>
      </c>
      <c r="D49" s="12">
        <v>26.553880024820771</v>
      </c>
      <c r="E49" s="12">
        <v>27.540186581510365</v>
      </c>
      <c r="F49" s="18">
        <v>0.38807410151373245</v>
      </c>
    </row>
    <row r="50" spans="1:6">
      <c r="A50" s="22">
        <v>44713</v>
      </c>
      <c r="C50" s="12">
        <v>18.803333333333335</v>
      </c>
      <c r="D50" s="12">
        <v>24.098555501977756</v>
      </c>
      <c r="E50" s="12">
        <v>25.534271066004095</v>
      </c>
      <c r="F50" s="18">
        <v>0.42436308927142991</v>
      </c>
    </row>
    <row r="51" spans="1:6">
      <c r="A51" s="22">
        <v>44743</v>
      </c>
      <c r="C51" s="12">
        <v>18.3535</v>
      </c>
      <c r="D51" s="12">
        <v>21.560200681260817</v>
      </c>
      <c r="E51" s="12">
        <v>22.977537729548963</v>
      </c>
      <c r="F51" s="18">
        <v>0.44941707791758512</v>
      </c>
    </row>
    <row r="52" spans="1:6">
      <c r="A52" s="22">
        <v>44774</v>
      </c>
      <c r="C52" s="12">
        <v>18.062608695652173</v>
      </c>
      <c r="D52" s="12">
        <v>20.698267112855376</v>
      </c>
      <c r="E52" s="12">
        <v>21.485723137631389</v>
      </c>
      <c r="F52" s="18">
        <v>0.44829655239128591</v>
      </c>
    </row>
    <row r="53" spans="1:6">
      <c r="A53" s="22">
        <v>44805</v>
      </c>
      <c r="C53" s="12">
        <v>18.187619047619052</v>
      </c>
      <c r="D53" s="12">
        <v>17.910821398516688</v>
      </c>
      <c r="E53" s="12">
        <v>18.623739222986764</v>
      </c>
      <c r="F53" s="18">
        <v>0.44044483176976074</v>
      </c>
    </row>
    <row r="54" spans="1:6">
      <c r="A54" s="22">
        <v>44835</v>
      </c>
      <c r="C54" s="12">
        <v>18.300952380952385</v>
      </c>
      <c r="D54" s="12">
        <v>19.978671197948081</v>
      </c>
      <c r="E54" s="12">
        <v>20.75661296781599</v>
      </c>
      <c r="F54" s="18">
        <v>0.45651767961623974</v>
      </c>
    </row>
    <row r="55" spans="1:6">
      <c r="A55" s="22">
        <v>44866</v>
      </c>
      <c r="C55" s="12">
        <v>19.399999999999999</v>
      </c>
      <c r="D55" s="12">
        <v>21.212264194932018</v>
      </c>
      <c r="E55" s="12">
        <v>22.069803569876346</v>
      </c>
      <c r="F55" s="18">
        <v>0.44207097381909405</v>
      </c>
    </row>
    <row r="56" spans="1:6">
      <c r="A56" s="22">
        <v>44896</v>
      </c>
      <c r="C56" s="12">
        <v>20.021428571428572</v>
      </c>
      <c r="D56" s="12">
        <v>20.745712997354762</v>
      </c>
      <c r="E56" s="12">
        <v>21.486381758587047</v>
      </c>
      <c r="F56" s="18">
        <v>0.34612451898833324</v>
      </c>
    </row>
    <row r="57" spans="1:6">
      <c r="A57" s="22">
        <v>44927</v>
      </c>
      <c r="C57" s="12">
        <v>19.948999999999998</v>
      </c>
      <c r="D57" s="12">
        <v>20.152639441112484</v>
      </c>
      <c r="E57" s="12">
        <v>20.912404297065681</v>
      </c>
      <c r="F57" s="18">
        <v>0.32604699043337548</v>
      </c>
    </row>
    <row r="58" spans="1:6">
      <c r="A58" s="22">
        <v>44958</v>
      </c>
      <c r="C58" s="12">
        <v>21.403157894736839</v>
      </c>
      <c r="D58" s="12">
        <v>20.480806808899882</v>
      </c>
      <c r="E58" s="12">
        <v>21.33700741308752</v>
      </c>
      <c r="F58" s="18">
        <v>0.30031745956258998</v>
      </c>
    </row>
    <row r="59" spans="1:6">
      <c r="A59" s="22">
        <v>44986</v>
      </c>
      <c r="C59" s="12">
        <v>20.961739130434783</v>
      </c>
      <c r="D59" s="12">
        <v>20.52825269339926</v>
      </c>
      <c r="E59" s="12">
        <v>21.368651156139684</v>
      </c>
      <c r="F59" s="18">
        <v>0.25653171506249384</v>
      </c>
    </row>
    <row r="60" spans="1:6">
      <c r="A60" s="22">
        <v>45017</v>
      </c>
      <c r="C60" s="12">
        <v>24.63315789473684</v>
      </c>
      <c r="D60" s="12">
        <v>22.955900450284304</v>
      </c>
      <c r="E60" s="12">
        <v>23.807310194183998</v>
      </c>
      <c r="F60" s="18">
        <v>0.3878636311824325</v>
      </c>
    </row>
    <row r="61" spans="1:6">
      <c r="A61" s="22">
        <v>45047</v>
      </c>
      <c r="C61" s="12">
        <v>25.745909090909095</v>
      </c>
      <c r="D61" s="12">
        <v>20.615236814981461</v>
      </c>
      <c r="E61" s="12">
        <v>21.610429883921217</v>
      </c>
      <c r="F61" s="18">
        <v>0.44599719614105465</v>
      </c>
    </row>
    <row r="62" spans="1:6">
      <c r="A62" s="22">
        <v>45078</v>
      </c>
      <c r="C62" s="12">
        <v>24.682857142857138</v>
      </c>
      <c r="D62" s="12">
        <v>20.623144462398017</v>
      </c>
      <c r="E62" s="12">
        <v>21.888654864964519</v>
      </c>
      <c r="F62" s="18">
        <v>0.43900968758216602</v>
      </c>
    </row>
    <row r="63" spans="1:6">
      <c r="A63" s="22">
        <v>45108</v>
      </c>
      <c r="C63" s="12">
        <v>24.0425</v>
      </c>
      <c r="D63" s="12">
        <v>17.776391392435105</v>
      </c>
      <c r="E63" s="12">
        <v>19.044404940699977</v>
      </c>
      <c r="F63" s="18">
        <v>0.46343009943251345</v>
      </c>
    </row>
    <row r="64" spans="1:6">
      <c r="A64" s="22">
        <v>45139</v>
      </c>
      <c r="C64" s="12">
        <v>24.193043478260861</v>
      </c>
      <c r="D64" s="12">
        <v>17.388916669023487</v>
      </c>
      <c r="E64" s="12">
        <v>18.597458101173387</v>
      </c>
      <c r="F64" s="18">
        <v>0.47385399411986773</v>
      </c>
    </row>
    <row r="65" spans="1:6">
      <c r="A65" s="22">
        <v>45170</v>
      </c>
      <c r="C65" s="12">
        <v>26.601500000000005</v>
      </c>
      <c r="D65" s="12">
        <v>17.456131672064277</v>
      </c>
      <c r="E65" s="12">
        <v>18.578276536828092</v>
      </c>
      <c r="F65" s="18">
        <v>0.47520527489461628</v>
      </c>
    </row>
    <row r="66" spans="1:6">
      <c r="A66" s="22">
        <v>45200</v>
      </c>
      <c r="C66" s="12">
        <v>26.90363636363637</v>
      </c>
      <c r="D66" s="12">
        <v>17.108195185735479</v>
      </c>
      <c r="E66" s="12">
        <v>18.090983435045512</v>
      </c>
      <c r="F66" s="18">
        <v>0.45408076806404163</v>
      </c>
    </row>
    <row r="67" spans="1:6">
      <c r="A67" s="22">
        <v>45231</v>
      </c>
      <c r="C67" s="12">
        <v>27.313809523809521</v>
      </c>
      <c r="D67" s="12">
        <v>17.179364012484548</v>
      </c>
      <c r="E67" s="12">
        <v>18.291331887863588</v>
      </c>
      <c r="F67" s="18">
        <v>0.45513549115267476</v>
      </c>
    </row>
    <row r="68" spans="1:6">
      <c r="A68" s="22">
        <v>45261</v>
      </c>
      <c r="C68" s="12">
        <v>22.222000000000001</v>
      </c>
      <c r="D68" s="12">
        <v>15.419912462299138</v>
      </c>
      <c r="E68" s="12">
        <v>16.416436143410458</v>
      </c>
      <c r="F68" s="18">
        <v>0.36532239389084809</v>
      </c>
    </row>
    <row r="69" spans="1:6">
      <c r="A69" s="43"/>
      <c r="C69" s="12"/>
      <c r="D69" s="12"/>
    </row>
    <row r="70" spans="1:6">
      <c r="A70" s="43"/>
      <c r="C70" s="12"/>
      <c r="D70" s="12"/>
    </row>
    <row r="71" spans="1:6">
      <c r="A71" s="43"/>
      <c r="C71" s="12"/>
      <c r="D71" s="12"/>
    </row>
    <row r="72" spans="1:6">
      <c r="A72" s="43"/>
      <c r="C72" s="12"/>
      <c r="D72" s="12"/>
    </row>
    <row r="73" spans="1:6">
      <c r="A73" s="43"/>
      <c r="C73" s="12"/>
      <c r="D73" s="12"/>
    </row>
    <row r="74" spans="1:6">
      <c r="A74" s="43"/>
      <c r="C74" s="12"/>
      <c r="D74" s="12"/>
    </row>
    <row r="75" spans="1:6">
      <c r="A75" s="43"/>
      <c r="C75" s="12"/>
      <c r="D75" s="12"/>
    </row>
    <row r="76" spans="1:6">
      <c r="A76" s="43"/>
      <c r="C76" s="12"/>
      <c r="D76" s="12"/>
    </row>
    <row r="77" spans="1:6">
      <c r="A77" s="43"/>
      <c r="C77" s="12"/>
      <c r="D77" s="12"/>
    </row>
    <row r="78" spans="1:6">
      <c r="A78" s="43"/>
      <c r="C78" s="12"/>
      <c r="D78" s="12"/>
    </row>
    <row r="79" spans="1:6">
      <c r="A79" s="43"/>
      <c r="C79" s="12"/>
      <c r="D79" s="12"/>
    </row>
    <row r="80" spans="1:6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6E1D00E0-A63C-4A96-B718-ED2D28DDB93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00B0F0"/>
  </sheetPr>
  <dimension ref="A1:DZ2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1.5703125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/>
      <c r="I2" s="7"/>
      <c r="J2" s="7" t="s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Índice!AD6</f>
        <v>Gráfico 16 – Mix de produção (açúcar x etanol)</v>
      </c>
    </row>
    <row r="7" spans="1:130" ht="15" customHeight="1">
      <c r="A7" s="4" t="s">
        <v>5</v>
      </c>
      <c r="C7" s="4" t="s">
        <v>34</v>
      </c>
      <c r="D7" s="4" t="s">
        <v>74</v>
      </c>
      <c r="E7" s="4" t="s">
        <v>75</v>
      </c>
    </row>
    <row r="8" spans="1:130">
      <c r="B8" s="4"/>
      <c r="C8" s="32" t="s">
        <v>83</v>
      </c>
      <c r="D8" s="32"/>
      <c r="E8" s="32"/>
    </row>
    <row r="9" spans="1:130">
      <c r="A9" s="85" t="s">
        <v>9</v>
      </c>
      <c r="B9" s="6"/>
      <c r="C9" s="12">
        <v>43.128621828166878</v>
      </c>
      <c r="D9" s="12">
        <v>23.859570119429645</v>
      </c>
      <c r="E9" s="12">
        <v>33.011808052403474</v>
      </c>
      <c r="R9" s="104"/>
    </row>
    <row r="10" spans="1:130">
      <c r="A10" s="85" t="s">
        <v>10</v>
      </c>
      <c r="B10" s="6"/>
      <c r="C10" s="12">
        <v>40.42772914127864</v>
      </c>
      <c r="D10" s="12">
        <v>22.519522402886714</v>
      </c>
      <c r="E10" s="12">
        <v>37.059237177579284</v>
      </c>
    </row>
    <row r="11" spans="1:130">
      <c r="A11" s="85" t="s">
        <v>11</v>
      </c>
      <c r="B11" s="6"/>
      <c r="C11" s="12">
        <v>45.906515486358884</v>
      </c>
      <c r="D11" s="12">
        <v>22.095780385025122</v>
      </c>
      <c r="E11" s="12">
        <v>31.99770412861599</v>
      </c>
    </row>
    <row r="12" spans="1:130">
      <c r="A12" s="85" t="s">
        <v>12</v>
      </c>
      <c r="B12" s="6"/>
      <c r="C12" s="12">
        <v>45.9</v>
      </c>
      <c r="D12" s="12">
        <v>22.420435950009253</v>
      </c>
      <c r="E12" s="12">
        <v>31.7</v>
      </c>
    </row>
    <row r="13" spans="1:130">
      <c r="A13" s="85" t="s">
        <v>13</v>
      </c>
      <c r="B13" s="6"/>
      <c r="C13" s="12">
        <v>35.5</v>
      </c>
      <c r="D13" s="12">
        <v>19.2</v>
      </c>
      <c r="E13" s="12">
        <v>45.3</v>
      </c>
    </row>
    <row r="14" spans="1:130">
      <c r="A14" s="85" t="s">
        <v>14</v>
      </c>
      <c r="B14" s="6"/>
      <c r="C14" s="12">
        <v>34.929790546603975</v>
      </c>
      <c r="D14" s="12">
        <v>19.946085950300805</v>
      </c>
      <c r="E14" s="12">
        <v>45.124123503095213</v>
      </c>
    </row>
    <row r="15" spans="1:130">
      <c r="A15" s="85" t="s">
        <v>15</v>
      </c>
      <c r="B15" s="6"/>
      <c r="C15" s="12">
        <v>45.916149742747145</v>
      </c>
      <c r="D15" s="12">
        <v>17.449519536567728</v>
      </c>
      <c r="E15" s="12">
        <v>36.634330720685121</v>
      </c>
    </row>
    <row r="16" spans="1:130">
      <c r="A16" s="6" t="s">
        <v>16</v>
      </c>
      <c r="C16" s="12">
        <v>45.493633652860431</v>
      </c>
      <c r="D16" s="12">
        <v>21.862173055646238</v>
      </c>
      <c r="E16" s="12">
        <v>32.644193291493309</v>
      </c>
    </row>
    <row r="17" spans="1:5">
      <c r="A17" s="6" t="s">
        <v>17</v>
      </c>
      <c r="C17" s="12">
        <v>46.132986734684209</v>
      </c>
      <c r="D17" s="12">
        <v>23.662107282020372</v>
      </c>
      <c r="E17" s="12">
        <v>30.204905983295422</v>
      </c>
    </row>
    <row r="18" spans="1:5">
      <c r="A18" s="6" t="s">
        <v>18</v>
      </c>
      <c r="C18" s="12">
        <v>47.416126285529749</v>
      </c>
      <c r="D18" s="12">
        <v>23.12455527418415</v>
      </c>
      <c r="E18" s="12">
        <v>29.459318440286097</v>
      </c>
    </row>
    <row r="19" spans="1:5">
      <c r="C19" s="12"/>
      <c r="D19" s="12"/>
      <c r="E19" s="12"/>
    </row>
    <row r="20" spans="1:5">
      <c r="E20" s="87"/>
    </row>
    <row r="21" spans="1:5">
      <c r="E21" s="87"/>
    </row>
    <row r="22" spans="1:5">
      <c r="E22" s="117"/>
    </row>
    <row r="23" spans="1:5">
      <c r="E23" s="14"/>
    </row>
  </sheetData>
  <hyperlinks>
    <hyperlink ref="A1" location="Índice!A1" display="Voltar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00B0F0"/>
  </sheetPr>
  <dimension ref="A1:EB25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3.42578125" style="2" customWidth="1"/>
    <col min="7" max="7" width="9.42578125" style="2"/>
    <col min="8" max="8" width="12.7109375" style="2" bestFit="1" customWidth="1"/>
    <col min="9" max="16384" width="9.42578125" style="2"/>
  </cols>
  <sheetData>
    <row r="1" spans="1:132">
      <c r="A1" s="1" t="s">
        <v>4</v>
      </c>
      <c r="B1" s="1"/>
    </row>
    <row r="2" spans="1:132" ht="6" customHeight="1"/>
    <row r="3" spans="1:132" s="52" customFormat="1" ht="23.25">
      <c r="J3" s="10"/>
      <c r="K3" s="10"/>
      <c r="L3" s="7" t="s">
        <v>0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</row>
    <row r="6" spans="1:132">
      <c r="C6" s="3" t="str">
        <f>Índice!AD10</f>
        <v>Gráfico 17 - Valor captado de financiamentos públicos para o setor de etanol e açúcar</v>
      </c>
      <c r="D6" s="3"/>
      <c r="E6" s="3"/>
    </row>
    <row r="8" spans="1:132">
      <c r="A8" s="4" t="s">
        <v>30</v>
      </c>
      <c r="C8" s="176" t="s">
        <v>33</v>
      </c>
      <c r="D8" s="176" t="s">
        <v>34</v>
      </c>
      <c r="E8" s="176" t="s">
        <v>35</v>
      </c>
      <c r="F8" s="176" t="s">
        <v>36</v>
      </c>
      <c r="G8" s="176" t="s">
        <v>31</v>
      </c>
    </row>
    <row r="9" spans="1:132">
      <c r="B9" s="4"/>
      <c r="C9" s="121" t="s">
        <v>32</v>
      </c>
      <c r="D9" s="121"/>
      <c r="E9" s="121"/>
      <c r="F9" s="121"/>
      <c r="G9" s="121"/>
    </row>
    <row r="10" spans="1:132">
      <c r="A10" s="6">
        <v>2009</v>
      </c>
      <c r="B10" s="6"/>
      <c r="C10" s="9">
        <v>1.5703009536521242</v>
      </c>
      <c r="D10" s="9">
        <v>3.763453894395123</v>
      </c>
      <c r="E10" s="9">
        <v>8.0867057039817105</v>
      </c>
      <c r="F10" s="9">
        <v>1.1989795296704133</v>
      </c>
      <c r="G10" s="9">
        <f>C10+D10+E10+F10</f>
        <v>14.619440081699372</v>
      </c>
    </row>
    <row r="11" spans="1:132">
      <c r="A11" s="6">
        <v>2010</v>
      </c>
      <c r="B11" s="6"/>
      <c r="C11" s="9">
        <v>2.0770582684552545</v>
      </c>
      <c r="D11" s="9">
        <v>5.2717739267017603</v>
      </c>
      <c r="E11" s="9">
        <v>7.3475773818841867</v>
      </c>
      <c r="F11" s="9">
        <v>1.4485464398838264</v>
      </c>
      <c r="G11" s="9">
        <f t="shared" ref="G11:G24" si="0">C11+D11+E11+F11</f>
        <v>16.144956016925029</v>
      </c>
    </row>
    <row r="12" spans="1:132">
      <c r="A12" s="6">
        <v>2011</v>
      </c>
      <c r="B12" s="6"/>
      <c r="C12" s="9">
        <v>1.8592975102724794</v>
      </c>
      <c r="D12" s="9">
        <v>2.3865586265803822</v>
      </c>
      <c r="E12" s="9">
        <v>6.0754071615531346</v>
      </c>
      <c r="F12" s="9">
        <v>1.7651194699455037</v>
      </c>
      <c r="G12" s="9">
        <f t="shared" si="0"/>
        <v>12.086382768351498</v>
      </c>
    </row>
    <row r="13" spans="1:132">
      <c r="A13" s="6">
        <v>2012</v>
      </c>
      <c r="B13" s="6"/>
      <c r="C13" s="28">
        <v>2.2644301577253643</v>
      </c>
      <c r="D13" s="9">
        <v>2.1841159282584819</v>
      </c>
      <c r="E13" s="9">
        <v>2.2722106682326331</v>
      </c>
      <c r="F13" s="9">
        <v>1.2788922920646204</v>
      </c>
      <c r="G13" s="9">
        <f t="shared" si="0"/>
        <v>7.9996490462810996</v>
      </c>
    </row>
    <row r="14" spans="1:132">
      <c r="A14" s="6">
        <v>2013</v>
      </c>
      <c r="B14" s="6"/>
      <c r="C14" s="28">
        <v>3.7434998300167308</v>
      </c>
      <c r="D14" s="9">
        <v>4.7645042529946799</v>
      </c>
      <c r="E14" s="9">
        <v>3.6985784514980993</v>
      </c>
      <c r="F14" s="9">
        <v>0.36558402887908747</v>
      </c>
      <c r="G14" s="9">
        <f t="shared" si="0"/>
        <v>12.572166563388597</v>
      </c>
    </row>
    <row r="15" spans="1:132">
      <c r="A15" s="6">
        <v>2014</v>
      </c>
      <c r="B15" s="6"/>
      <c r="C15" s="28">
        <v>3.2119488985377025</v>
      </c>
      <c r="D15" s="9">
        <v>3.8507184488310195</v>
      </c>
      <c r="E15" s="9">
        <v>4.3592386186521681</v>
      </c>
      <c r="F15" s="9">
        <v>0.19874254119902704</v>
      </c>
      <c r="G15" s="9">
        <f t="shared" si="0"/>
        <v>11.620648507219917</v>
      </c>
    </row>
    <row r="16" spans="1:132">
      <c r="A16" s="6">
        <v>2015</v>
      </c>
      <c r="B16" s="6"/>
      <c r="C16" s="28">
        <v>1.4118018161337897</v>
      </c>
      <c r="D16" s="9">
        <v>0.89214431521200954</v>
      </c>
      <c r="E16" s="9">
        <v>1.6912981480800631</v>
      </c>
      <c r="F16" s="9">
        <v>0.34077764733737159</v>
      </c>
      <c r="G16" s="9">
        <f t="shared" si="0"/>
        <v>4.3360219267632338</v>
      </c>
    </row>
    <row r="17" spans="1:7">
      <c r="A17" s="6">
        <v>2016</v>
      </c>
      <c r="B17" s="6"/>
      <c r="C17" s="28">
        <v>1.5566962569587259</v>
      </c>
      <c r="D17" s="9">
        <v>0.47177394838522807</v>
      </c>
      <c r="E17" s="9">
        <v>0.69849508977552499</v>
      </c>
      <c r="F17" s="9">
        <v>0.19970392292541639</v>
      </c>
      <c r="G17" s="9">
        <f t="shared" si="0"/>
        <v>2.9266692180448954</v>
      </c>
    </row>
    <row r="18" spans="1:7">
      <c r="A18" s="6">
        <v>2017</v>
      </c>
      <c r="B18" s="6"/>
      <c r="C18" s="28">
        <v>1.5979730918635777</v>
      </c>
      <c r="D18" s="9">
        <v>0.32103541627284371</v>
      </c>
      <c r="E18" s="9">
        <v>0.4314942677453148</v>
      </c>
      <c r="F18" s="9">
        <v>2.9805364176463744E-2</v>
      </c>
      <c r="G18" s="9">
        <f t="shared" si="0"/>
        <v>2.3803081400582</v>
      </c>
    </row>
    <row r="19" spans="1:7">
      <c r="A19" s="6">
        <v>2018</v>
      </c>
      <c r="B19" s="6"/>
      <c r="C19" s="28">
        <v>1.2557668826277373</v>
      </c>
      <c r="D19" s="9">
        <v>0.87425423432678273</v>
      </c>
      <c r="E19" s="9">
        <v>0.29329680781583384</v>
      </c>
      <c r="F19" s="9">
        <v>0.12712318514991577</v>
      </c>
      <c r="G19" s="9">
        <f t="shared" si="0"/>
        <v>2.55044110992027</v>
      </c>
    </row>
    <row r="20" spans="1:7">
      <c r="A20" s="6">
        <v>2019</v>
      </c>
      <c r="C20" s="28">
        <v>0.94048625400454688</v>
      </c>
      <c r="D20" s="9">
        <v>0.85282961581032801</v>
      </c>
      <c r="E20" s="9">
        <v>0.4286057948164988</v>
      </c>
      <c r="F20" s="9">
        <v>0.18625396430009741</v>
      </c>
      <c r="G20" s="9">
        <f t="shared" si="0"/>
        <v>2.4081756289314713</v>
      </c>
    </row>
    <row r="21" spans="1:7">
      <c r="A21" s="6">
        <v>2020</v>
      </c>
      <c r="C21" s="28">
        <v>0.64142211685723272</v>
      </c>
      <c r="D21" s="9">
        <v>0.5020740761565089</v>
      </c>
      <c r="E21" s="9">
        <v>0.5253527368089792</v>
      </c>
      <c r="F21" s="9">
        <v>8.3159492709535279E-2</v>
      </c>
      <c r="G21" s="9">
        <f t="shared" si="0"/>
        <v>1.7520084225322563</v>
      </c>
    </row>
    <row r="22" spans="1:7">
      <c r="A22" s="6">
        <v>2021</v>
      </c>
      <c r="C22" s="28">
        <v>0.46246105984892505</v>
      </c>
      <c r="D22" s="9">
        <v>0.5136859174898315</v>
      </c>
      <c r="E22" s="9">
        <v>0.77648398140615915</v>
      </c>
      <c r="F22" s="9">
        <v>6.8521998837884953E-3</v>
      </c>
      <c r="G22" s="9">
        <f t="shared" si="0"/>
        <v>1.7594831586287043</v>
      </c>
    </row>
    <row r="23" spans="1:7">
      <c r="A23" s="6">
        <v>2022</v>
      </c>
      <c r="C23" s="28">
        <v>0.3994447134804574</v>
      </c>
      <c r="D23" s="9">
        <v>0.59256382034565269</v>
      </c>
      <c r="E23" s="9">
        <v>1.5943190433395376</v>
      </c>
      <c r="F23" s="9">
        <v>3.6278638659930876E-5</v>
      </c>
      <c r="G23" s="9">
        <f t="shared" si="0"/>
        <v>2.5863638558043074</v>
      </c>
    </row>
    <row r="24" spans="1:7">
      <c r="A24" s="6">
        <v>2023</v>
      </c>
      <c r="C24" s="28">
        <v>0.91197988203711533</v>
      </c>
      <c r="D24" s="9">
        <v>1.2094720229031437</v>
      </c>
      <c r="E24" s="9">
        <v>1.3589054633064992</v>
      </c>
      <c r="F24" s="9">
        <v>3.6098635708838228E-2</v>
      </c>
      <c r="G24" s="9">
        <f t="shared" si="0"/>
        <v>3.5164560039555965</v>
      </c>
    </row>
    <row r="25" spans="1:7">
      <c r="F25" s="6"/>
    </row>
  </sheetData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0B0F0"/>
  </sheetPr>
  <dimension ref="A1:DZ3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I31" sqref="I31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21.42578125" style="2" customWidth="1"/>
    <col min="4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Índice!AD14</f>
        <v>Gráfico 18 - Licenciamentos de veículos leves</v>
      </c>
      <c r="D5" s="13"/>
      <c r="E5" s="13"/>
    </row>
    <row r="6" spans="1:130">
      <c r="C6" s="21"/>
    </row>
    <row r="7" spans="1:130" ht="15" customHeight="1">
      <c r="A7" s="4" t="s">
        <v>30</v>
      </c>
      <c r="C7" s="4" t="s">
        <v>84</v>
      </c>
    </row>
    <row r="8" spans="1:130">
      <c r="C8" s="26" t="s">
        <v>85</v>
      </c>
    </row>
    <row r="9" spans="1:130">
      <c r="A9" s="6">
        <v>2000</v>
      </c>
      <c r="B9" s="6"/>
      <c r="C9" s="72">
        <v>1.4036439999999999</v>
      </c>
      <c r="D9" s="11"/>
    </row>
    <row r="10" spans="1:130">
      <c r="A10" s="6">
        <v>2001</v>
      </c>
      <c r="B10" s="6"/>
      <c r="C10" s="72">
        <v>1.510805</v>
      </c>
    </row>
    <row r="11" spans="1:130">
      <c r="A11" s="6">
        <v>2002</v>
      </c>
      <c r="B11" s="6"/>
      <c r="C11" s="72">
        <v>1.4042650000000001</v>
      </c>
    </row>
    <row r="12" spans="1:130">
      <c r="A12" s="6">
        <v>2003</v>
      </c>
      <c r="B12" s="6"/>
      <c r="C12" s="72">
        <v>1.29175</v>
      </c>
    </row>
    <row r="13" spans="1:130">
      <c r="A13" s="6">
        <v>2004</v>
      </c>
      <c r="B13" s="6"/>
      <c r="C13" s="72">
        <v>1.5235209999999999</v>
      </c>
    </row>
    <row r="14" spans="1:130">
      <c r="A14" s="6">
        <v>2005</v>
      </c>
      <c r="B14" s="6"/>
      <c r="C14" s="72">
        <v>1.6198399999999999</v>
      </c>
    </row>
    <row r="15" spans="1:130">
      <c r="A15" s="6">
        <v>2006</v>
      </c>
      <c r="B15" s="6"/>
      <c r="C15" s="72">
        <v>1.832284</v>
      </c>
    </row>
    <row r="16" spans="1:130">
      <c r="A16" s="6">
        <v>2007</v>
      </c>
      <c r="B16" s="6"/>
      <c r="C16" s="72">
        <v>2.3412299999999999</v>
      </c>
    </row>
    <row r="17" spans="1:19">
      <c r="A17" s="6">
        <v>2008</v>
      </c>
      <c r="B17" s="6"/>
      <c r="C17" s="72">
        <v>2.671189</v>
      </c>
    </row>
    <row r="18" spans="1:19">
      <c r="A18" s="6">
        <v>2009</v>
      </c>
      <c r="B18" s="6"/>
      <c r="C18" s="72">
        <v>3.008867</v>
      </c>
    </row>
    <row r="19" spans="1:19">
      <c r="A19" s="6">
        <v>2010</v>
      </c>
      <c r="B19" s="6"/>
      <c r="C19" s="72">
        <v>3.3290289999999998</v>
      </c>
      <c r="S19" s="11"/>
    </row>
    <row r="20" spans="1:19">
      <c r="A20" s="6">
        <v>2011</v>
      </c>
      <c r="C20" s="72">
        <v>3.4258310000000001</v>
      </c>
    </row>
    <row r="21" spans="1:19">
      <c r="A21" s="6">
        <v>2012</v>
      </c>
      <c r="C21" s="72">
        <v>3.6341830000000002</v>
      </c>
    </row>
    <row r="22" spans="1:19">
      <c r="A22" s="6">
        <v>2013</v>
      </c>
      <c r="C22" s="72">
        <v>3.579895</v>
      </c>
    </row>
    <row r="23" spans="1:19">
      <c r="A23" s="6">
        <v>2014</v>
      </c>
      <c r="C23" s="72">
        <v>3.3334790000000001</v>
      </c>
    </row>
    <row r="24" spans="1:19">
      <c r="A24" s="6">
        <v>2015</v>
      </c>
      <c r="C24" s="72">
        <v>2.4805329999999999</v>
      </c>
    </row>
    <row r="25" spans="1:19">
      <c r="A25" s="6">
        <v>2016</v>
      </c>
      <c r="C25" s="72">
        <v>1.9886010000000001</v>
      </c>
    </row>
    <row r="26" spans="1:19">
      <c r="A26" s="6">
        <v>2017</v>
      </c>
      <c r="C26" s="72">
        <v>2.175986</v>
      </c>
    </row>
    <row r="27" spans="1:19">
      <c r="A27" s="6">
        <v>2018</v>
      </c>
      <c r="C27" s="72">
        <v>2.4753560000000001</v>
      </c>
    </row>
    <row r="28" spans="1:19">
      <c r="A28" s="6">
        <v>2019</v>
      </c>
      <c r="C28" s="72">
        <v>2.6655829999999998</v>
      </c>
    </row>
    <row r="29" spans="1:19">
      <c r="A29" s="6">
        <v>2020</v>
      </c>
      <c r="C29" s="72">
        <v>1.954828</v>
      </c>
      <c r="G29" s="106"/>
    </row>
    <row r="30" spans="1:19">
      <c r="A30" s="6">
        <v>2021</v>
      </c>
      <c r="C30" s="72">
        <v>1.977096</v>
      </c>
      <c r="F30" s="104"/>
    </row>
    <row r="31" spans="1:19">
      <c r="A31" s="6">
        <v>2022</v>
      </c>
      <c r="C31" s="72">
        <v>1.9604619999999999</v>
      </c>
    </row>
    <row r="32" spans="1:19">
      <c r="A32" s="6">
        <v>2023</v>
      </c>
      <c r="C32" s="72">
        <v>2.1802299999999999</v>
      </c>
    </row>
    <row r="34" spans="3:3">
      <c r="C34" s="11"/>
    </row>
  </sheetData>
  <hyperlinks>
    <hyperlink ref="A1" location="Índice!A1" display="Voltar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0B0F0"/>
  </sheetPr>
  <dimension ref="A1:P2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5" style="2" customWidth="1"/>
    <col min="5" max="16384" width="9.42578125" style="2"/>
  </cols>
  <sheetData>
    <row r="1" spans="1:16">
      <c r="A1" s="1" t="s">
        <v>4</v>
      </c>
      <c r="B1" s="1"/>
    </row>
    <row r="2" spans="1:16" ht="6" customHeight="1"/>
    <row r="3" spans="1:16" s="52" customFormat="1" ht="23.25">
      <c r="G3" s="10"/>
      <c r="H3" s="10"/>
      <c r="I3" s="10"/>
      <c r="J3" s="7" t="s">
        <v>0</v>
      </c>
      <c r="K3" s="10"/>
      <c r="L3" s="10"/>
      <c r="M3" s="10"/>
      <c r="N3" s="10"/>
      <c r="O3" s="10"/>
      <c r="P3" s="10"/>
    </row>
    <row r="6" spans="1:16">
      <c r="C6" s="3" t="str">
        <f>Índice!Q6</f>
        <v>Gráfico 1 - Área colhida e de plantio de cana do setor sucroenergético (Brasil)</v>
      </c>
      <c r="D6" s="3"/>
      <c r="E6" s="3"/>
      <c r="F6" s="3"/>
      <c r="G6" s="3"/>
    </row>
    <row r="8" spans="1:16">
      <c r="A8" s="4" t="s">
        <v>5</v>
      </c>
      <c r="B8" s="4"/>
      <c r="C8" s="4" t="s">
        <v>6</v>
      </c>
      <c r="D8" s="4" t="s">
        <v>7</v>
      </c>
      <c r="E8" s="4"/>
    </row>
    <row r="9" spans="1:16">
      <c r="C9" s="206" t="s">
        <v>8</v>
      </c>
      <c r="D9" s="206"/>
      <c r="E9" s="6"/>
    </row>
    <row r="10" spans="1:16">
      <c r="A10" s="85" t="s">
        <v>9</v>
      </c>
      <c r="B10" s="6"/>
      <c r="C10" s="12">
        <v>1.2370763900000001</v>
      </c>
      <c r="D10" s="12">
        <v>9.0045000000000002</v>
      </c>
      <c r="E10" s="6"/>
    </row>
    <row r="11" spans="1:16">
      <c r="A11" s="85" t="s">
        <v>10</v>
      </c>
      <c r="B11" s="6"/>
      <c r="C11" s="12">
        <v>1.0327814599999998</v>
      </c>
      <c r="D11" s="12">
        <v>8.6542000000000012</v>
      </c>
      <c r="E11" s="6"/>
    </row>
    <row r="12" spans="1:16">
      <c r="A12" s="85" t="s">
        <v>11</v>
      </c>
      <c r="B12" s="6"/>
      <c r="C12" s="12">
        <v>1.0182238699999999</v>
      </c>
      <c r="D12" s="12">
        <v>9.0492000000000008</v>
      </c>
      <c r="E12" s="6"/>
    </row>
    <row r="13" spans="1:16">
      <c r="A13" s="85" t="s">
        <v>12</v>
      </c>
      <c r="B13" s="6"/>
      <c r="C13" s="12">
        <v>1.203308</v>
      </c>
      <c r="D13" s="12">
        <v>8.7294999999999998</v>
      </c>
      <c r="E13" s="6"/>
    </row>
    <row r="14" spans="1:16">
      <c r="A14" s="85" t="s">
        <v>13</v>
      </c>
      <c r="B14" s="6"/>
      <c r="C14" s="12">
        <v>1.2705</v>
      </c>
      <c r="D14" s="12">
        <v>8.5891999999999999</v>
      </c>
      <c r="E14" s="6"/>
    </row>
    <row r="15" spans="1:16">
      <c r="A15" s="85" t="s">
        <v>14</v>
      </c>
      <c r="B15" s="6"/>
      <c r="C15" s="12">
        <v>1.3318000000000001</v>
      </c>
      <c r="D15" s="12">
        <v>8.4420199999999994</v>
      </c>
      <c r="E15" s="6"/>
    </row>
    <row r="16" spans="1:16">
      <c r="A16" s="85" t="s">
        <v>15</v>
      </c>
      <c r="B16" s="6"/>
      <c r="C16" s="12">
        <v>1.1774</v>
      </c>
      <c r="D16" s="12">
        <v>8.6160999999999994</v>
      </c>
      <c r="E16" s="6"/>
    </row>
    <row r="17" spans="1:5">
      <c r="A17" s="6" t="s">
        <v>16</v>
      </c>
      <c r="B17" s="6"/>
      <c r="C17" s="12">
        <v>1.20425038</v>
      </c>
      <c r="D17" s="12">
        <v>8.3450279999999992</v>
      </c>
      <c r="E17" s="6"/>
    </row>
    <row r="18" spans="1:5">
      <c r="A18" s="6" t="s">
        <v>17</v>
      </c>
      <c r="C18" s="12">
        <v>1.3046526700000001</v>
      </c>
      <c r="D18" s="12">
        <v>8.2927259945733294</v>
      </c>
      <c r="E18" s="6"/>
    </row>
    <row r="19" spans="1:5">
      <c r="A19" s="6" t="s">
        <v>18</v>
      </c>
      <c r="B19" s="6"/>
      <c r="C19" s="12">
        <v>1.3016152599999999</v>
      </c>
      <c r="D19" s="12">
        <v>8.3339285132178205</v>
      </c>
      <c r="E19" s="6"/>
    </row>
    <row r="20" spans="1:5">
      <c r="E20" s="6"/>
    </row>
    <row r="21" spans="1:5">
      <c r="B21" s="83"/>
    </row>
    <row r="22" spans="1:5">
      <c r="B22" s="83"/>
      <c r="C22" s="104"/>
      <c r="D22" s="104"/>
    </row>
    <row r="23" spans="1:5">
      <c r="B23" s="83"/>
    </row>
  </sheetData>
  <mergeCells count="1">
    <mergeCell ref="C9:D9"/>
  </mergeCells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7CF6-E874-434C-BB12-B83B224C8C19}">
  <sheetPr>
    <tabColor rgb="FF00B0F0"/>
  </sheetPr>
  <dimension ref="A1:DZ3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21.42578125" style="2" customWidth="1"/>
    <col min="4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Índice!AD18</f>
        <v>Gráfico 19 - Licenciamento de motocicletas</v>
      </c>
      <c r="D5" s="13"/>
      <c r="E5" s="13"/>
    </row>
    <row r="6" spans="1:130">
      <c r="C6" s="21"/>
    </row>
    <row r="7" spans="1:130" ht="15" customHeight="1">
      <c r="A7" s="4" t="s">
        <v>30</v>
      </c>
      <c r="C7" s="4" t="s">
        <v>84</v>
      </c>
    </row>
    <row r="8" spans="1:130">
      <c r="C8" s="26" t="s">
        <v>85</v>
      </c>
    </row>
    <row r="9" spans="1:130">
      <c r="A9" s="6">
        <v>2004</v>
      </c>
      <c r="B9" s="6"/>
      <c r="C9" s="72">
        <v>0.89613799999999999</v>
      </c>
      <c r="D9" s="11"/>
    </row>
    <row r="10" spans="1:130">
      <c r="A10" s="6">
        <v>2005</v>
      </c>
      <c r="B10" s="6"/>
      <c r="C10" s="72">
        <v>1.0269440000000001</v>
      </c>
      <c r="Q10" s="167"/>
    </row>
    <row r="11" spans="1:130">
      <c r="A11" s="6">
        <v>2006</v>
      </c>
      <c r="B11" s="6"/>
      <c r="C11" s="72">
        <v>1.287846</v>
      </c>
      <c r="Q11" s="167"/>
    </row>
    <row r="12" spans="1:130">
      <c r="A12" s="6">
        <v>2007</v>
      </c>
      <c r="B12" s="6"/>
      <c r="C12" s="72">
        <v>1.7087140000000001</v>
      </c>
      <c r="Q12" s="167"/>
    </row>
    <row r="13" spans="1:130">
      <c r="A13" s="6">
        <v>2008</v>
      </c>
      <c r="B13" s="6"/>
      <c r="C13" s="72">
        <v>1.9253670000000001</v>
      </c>
      <c r="Q13" s="167"/>
    </row>
    <row r="14" spans="1:130">
      <c r="A14" s="6">
        <v>2009</v>
      </c>
      <c r="B14" s="6"/>
      <c r="C14" s="72">
        <v>1.609148</v>
      </c>
      <c r="Q14" s="167"/>
    </row>
    <row r="15" spans="1:130">
      <c r="A15" s="6">
        <v>2010</v>
      </c>
      <c r="B15" s="6"/>
      <c r="C15" s="72">
        <v>1.8037669999999999</v>
      </c>
      <c r="Q15" s="167"/>
    </row>
    <row r="16" spans="1:130">
      <c r="A16" s="6">
        <v>2011</v>
      </c>
      <c r="C16" s="72">
        <v>1.940531</v>
      </c>
      <c r="Q16" s="167"/>
    </row>
    <row r="17" spans="1:19">
      <c r="A17" s="6">
        <v>2012</v>
      </c>
      <c r="C17" s="72">
        <v>1.6375059999999999</v>
      </c>
      <c r="Q17" s="167"/>
    </row>
    <row r="18" spans="1:19">
      <c r="A18" s="6">
        <v>2013</v>
      </c>
      <c r="C18" s="72">
        <v>1.515687</v>
      </c>
      <c r="Q18" s="167"/>
    </row>
    <row r="19" spans="1:19">
      <c r="A19" s="6">
        <v>2014</v>
      </c>
      <c r="C19" s="72">
        <v>1.429908</v>
      </c>
      <c r="Q19" s="167"/>
      <c r="S19" s="11"/>
    </row>
    <row r="20" spans="1:19">
      <c r="A20" s="6">
        <v>2015</v>
      </c>
      <c r="C20" s="72">
        <v>1.27325</v>
      </c>
      <c r="Q20" s="167"/>
    </row>
    <row r="21" spans="1:19">
      <c r="A21" s="6">
        <v>2016</v>
      </c>
      <c r="C21" s="72">
        <v>0.99797999999999998</v>
      </c>
      <c r="Q21" s="167"/>
    </row>
    <row r="22" spans="1:19">
      <c r="A22" s="6">
        <v>2017</v>
      </c>
      <c r="C22" s="72">
        <v>0.85121100000000005</v>
      </c>
      <c r="Q22" s="167"/>
    </row>
    <row r="23" spans="1:19">
      <c r="A23" s="6">
        <v>2018</v>
      </c>
      <c r="C23" s="72">
        <v>0.94036200000000003</v>
      </c>
      <c r="Q23" s="167"/>
    </row>
    <row r="24" spans="1:19">
      <c r="A24" s="6">
        <v>2019</v>
      </c>
      <c r="C24" s="72">
        <v>1.077553</v>
      </c>
      <c r="Q24" s="167"/>
    </row>
    <row r="25" spans="1:19">
      <c r="A25" s="6">
        <v>2020</v>
      </c>
      <c r="C25" s="72">
        <v>0.91550200000000004</v>
      </c>
      <c r="Q25" s="167"/>
    </row>
    <row r="26" spans="1:19">
      <c r="A26" s="6">
        <v>2021</v>
      </c>
      <c r="C26" s="72">
        <v>1.1573690000000001</v>
      </c>
      <c r="Q26" s="167"/>
    </row>
    <row r="27" spans="1:19">
      <c r="A27" s="6">
        <v>2022</v>
      </c>
      <c r="C27" s="72">
        <v>1.3621829999999999</v>
      </c>
      <c r="Q27" s="167"/>
    </row>
    <row r="28" spans="1:19">
      <c r="A28" s="6">
        <v>2023</v>
      </c>
      <c r="C28" s="72">
        <v>1.581526</v>
      </c>
      <c r="Q28" s="167"/>
    </row>
    <row r="29" spans="1:19">
      <c r="G29" s="106"/>
      <c r="Q29" s="167"/>
    </row>
    <row r="30" spans="1:19">
      <c r="F30" s="104"/>
      <c r="Q30" s="167"/>
    </row>
    <row r="31" spans="1:19">
      <c r="Q31" s="167"/>
    </row>
    <row r="32" spans="1:19">
      <c r="Q32" s="167"/>
    </row>
    <row r="33" spans="3:17">
      <c r="Q33" s="167"/>
    </row>
    <row r="34" spans="3:17">
      <c r="C34" s="11"/>
    </row>
  </sheetData>
  <hyperlinks>
    <hyperlink ref="A1" location="Índice!A1" display="Voltar" xr:uid="{0917CED8-F809-45CA-8EF4-627000037ED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8070-7B60-4457-BB0A-525E5EACA054}">
  <sheetPr>
    <tabColor rgb="FF00B0F0"/>
  </sheetPr>
  <dimension ref="A1:R29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RowHeight="15"/>
  <cols>
    <col min="1" max="1" width="13" customWidth="1"/>
    <col min="2" max="2" width="8.5703125" customWidth="1"/>
    <col min="3" max="4" width="19" customWidth="1"/>
    <col min="5" max="5" width="15.28515625" customWidth="1"/>
  </cols>
  <sheetData>
    <row r="1" spans="1:18" ht="15" customHeight="1">
      <c r="A1" s="1" t="s">
        <v>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3.25" customHeight="1">
      <c r="A2" s="51"/>
      <c r="B2" s="51"/>
      <c r="C2" s="52"/>
      <c r="D2" s="10"/>
      <c r="E2" s="10"/>
      <c r="F2" s="52"/>
      <c r="G2" s="7" t="s">
        <v>0</v>
      </c>
      <c r="H2" s="51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C5" s="36" t="str">
        <f>Índice!AD22</f>
        <v>Gráfico 20 - Demanda do ciclo Otto – Faixa de variação dos últimos 5 anos versus 2023</v>
      </c>
    </row>
    <row r="6" spans="1:18">
      <c r="C6" s="36"/>
    </row>
    <row r="7" spans="1:18">
      <c r="A7" s="118" t="s">
        <v>69</v>
      </c>
      <c r="C7" s="46" t="s">
        <v>348</v>
      </c>
      <c r="D7" s="46"/>
      <c r="E7" s="15">
        <v>2023</v>
      </c>
    </row>
    <row r="8" spans="1:18">
      <c r="C8" s="121" t="s">
        <v>90</v>
      </c>
      <c r="D8" s="124" t="s">
        <v>91</v>
      </c>
      <c r="E8" s="122"/>
    </row>
    <row r="9" spans="1:18">
      <c r="C9" s="32" t="s">
        <v>92</v>
      </c>
      <c r="D9" s="32"/>
      <c r="E9" s="32"/>
    </row>
    <row r="10" spans="1:18">
      <c r="A10" s="96" t="s">
        <v>93</v>
      </c>
      <c r="C10" s="9">
        <v>4.7796701958227334</v>
      </c>
      <c r="D10" s="136">
        <v>4.1079549979229366</v>
      </c>
      <c r="E10" s="123">
        <v>4.5998955108152053</v>
      </c>
      <c r="F10" s="166"/>
    </row>
    <row r="11" spans="1:18">
      <c r="A11" s="96" t="s">
        <v>94</v>
      </c>
      <c r="C11" s="9">
        <v>4.6993065289966189</v>
      </c>
      <c r="D11" s="136">
        <v>3.9239788813888823</v>
      </c>
      <c r="E11" s="123">
        <v>4.6993065289966189</v>
      </c>
      <c r="F11" s="166"/>
    </row>
    <row r="12" spans="1:18">
      <c r="A12" s="96" t="s">
        <v>95</v>
      </c>
      <c r="C12" s="9">
        <v>4.871690170167728</v>
      </c>
      <c r="D12" s="136">
        <v>3.7204369554791654</v>
      </c>
      <c r="E12" s="123">
        <v>4.871690170167728</v>
      </c>
      <c r="F12" s="166"/>
    </row>
    <row r="13" spans="1:18">
      <c r="A13" s="96" t="s">
        <v>96</v>
      </c>
      <c r="C13" s="9">
        <v>4.4992315202657718</v>
      </c>
      <c r="D13" s="136">
        <v>3.1256384494844367</v>
      </c>
      <c r="E13" s="123">
        <v>4.4992315202657718</v>
      </c>
      <c r="F13" s="166"/>
    </row>
    <row r="14" spans="1:18">
      <c r="A14" s="96" t="s">
        <v>97</v>
      </c>
      <c r="C14" s="9">
        <v>5.111079896455319</v>
      </c>
      <c r="D14" s="136">
        <v>3.5277323542016878</v>
      </c>
      <c r="E14" s="123">
        <v>5.111079896455319</v>
      </c>
      <c r="F14" s="166"/>
    </row>
    <row r="15" spans="1:18">
      <c r="A15" s="96" t="s">
        <v>98</v>
      </c>
      <c r="C15" s="9">
        <v>5.0066159792421079</v>
      </c>
      <c r="D15" s="136">
        <v>3.7566716145101546</v>
      </c>
      <c r="E15" s="123">
        <v>5.0066159792421079</v>
      </c>
      <c r="F15" s="166"/>
    </row>
    <row r="16" spans="1:18">
      <c r="A16" s="96" t="s">
        <v>99</v>
      </c>
      <c r="C16" s="9">
        <v>4.7415311064989965</v>
      </c>
      <c r="D16" s="136">
        <v>4.0995627108445438</v>
      </c>
      <c r="E16" s="123">
        <v>4.7415311064989965</v>
      </c>
      <c r="F16" s="166"/>
    </row>
    <row r="17" spans="1:6">
      <c r="A17" s="96" t="s">
        <v>100</v>
      </c>
      <c r="C17" s="9">
        <v>5.0872295034264532</v>
      </c>
      <c r="D17" s="136">
        <v>4.0708803155546658</v>
      </c>
      <c r="E17" s="123">
        <v>5.0872295034264532</v>
      </c>
      <c r="F17" s="166"/>
    </row>
    <row r="18" spans="1:6">
      <c r="A18" s="96" t="s">
        <v>101</v>
      </c>
      <c r="C18" s="9">
        <v>4.9405888030222016</v>
      </c>
      <c r="D18" s="136">
        <v>4.2822842256007752</v>
      </c>
      <c r="E18" s="123">
        <v>4.9405888030222016</v>
      </c>
      <c r="F18" s="166"/>
    </row>
    <row r="19" spans="1:6">
      <c r="A19" s="96" t="s">
        <v>102</v>
      </c>
      <c r="C19" s="9">
        <v>5.0854450384549104</v>
      </c>
      <c r="D19" s="136">
        <v>4.5293727678850138</v>
      </c>
      <c r="E19" s="123">
        <v>5.0854450384549104</v>
      </c>
      <c r="F19" s="166"/>
    </row>
    <row r="20" spans="1:6">
      <c r="A20" s="96" t="s">
        <v>103</v>
      </c>
      <c r="C20" s="9">
        <v>4.9885705813380259</v>
      </c>
      <c r="D20" s="136">
        <v>4.3307110767938664</v>
      </c>
      <c r="E20" s="123">
        <v>4.9885705813380259</v>
      </c>
      <c r="F20" s="166"/>
    </row>
    <row r="21" spans="1:6">
      <c r="A21" s="96" t="s">
        <v>104</v>
      </c>
      <c r="C21" s="9">
        <v>5.5674786927583462</v>
      </c>
      <c r="D21" s="136">
        <v>4.857977524585066</v>
      </c>
      <c r="E21" s="123">
        <v>5.5091385879066639</v>
      </c>
      <c r="F21" s="166"/>
    </row>
    <row r="22" spans="1:6">
      <c r="E22" s="153"/>
    </row>
    <row r="29" spans="1:6">
      <c r="C29" s="119"/>
    </row>
  </sheetData>
  <hyperlinks>
    <hyperlink ref="A1" location="Índice!A1" display="Voltar" xr:uid="{988950BF-1257-4F3D-A894-FF63693060B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>
    <tabColor rgb="FF00B0F0"/>
  </sheetPr>
  <dimension ref="A1:DZ25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6" width="12" style="2" bestFit="1" customWidth="1"/>
    <col min="7" max="9" width="17" style="2" customWidth="1"/>
    <col min="10" max="16384" width="9.42578125" style="2"/>
  </cols>
  <sheetData>
    <row r="1" spans="1:130">
      <c r="A1" s="1" t="s">
        <v>4</v>
      </c>
      <c r="B1" s="1"/>
    </row>
    <row r="2" spans="1:130" s="51" customFormat="1" ht="23.25">
      <c r="D2" s="10"/>
      <c r="E2" s="10"/>
      <c r="F2" s="10"/>
      <c r="G2" s="52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Índice!AD26</f>
        <v>Gráfico 21 - Demanda do ciclo Otto e participação dos diferentes combustíveis</v>
      </c>
      <c r="D5" s="13"/>
      <c r="E5" s="13"/>
    </row>
    <row r="7" spans="1:130" ht="15" customHeight="1">
      <c r="A7" s="4" t="s">
        <v>30</v>
      </c>
      <c r="C7" s="4" t="s">
        <v>105</v>
      </c>
      <c r="D7" s="4" t="s">
        <v>74</v>
      </c>
      <c r="E7" s="4" t="s">
        <v>75</v>
      </c>
      <c r="F7" s="34" t="s">
        <v>31</v>
      </c>
      <c r="G7" s="15" t="s">
        <v>105</v>
      </c>
      <c r="H7" s="4" t="s">
        <v>74</v>
      </c>
      <c r="I7" s="4" t="s">
        <v>75</v>
      </c>
    </row>
    <row r="8" spans="1:130" ht="15" customHeight="1">
      <c r="B8" s="4"/>
      <c r="C8" s="32" t="s">
        <v>106</v>
      </c>
      <c r="D8" s="32"/>
      <c r="E8" s="32"/>
      <c r="F8" s="35"/>
      <c r="G8" s="33" t="s">
        <v>24</v>
      </c>
      <c r="H8" s="30"/>
      <c r="I8" s="30"/>
    </row>
    <row r="9" spans="1:130">
      <c r="A9" s="6">
        <v>2013</v>
      </c>
      <c r="B9" s="6"/>
      <c r="C9" s="9">
        <v>31.679224851199994</v>
      </c>
      <c r="D9" s="9">
        <v>9.6860359708000043</v>
      </c>
      <c r="E9" s="9">
        <v>9.2189999999999994</v>
      </c>
      <c r="F9" s="160">
        <f t="shared" ref="F9:F19" si="0">SUM(C9:E9)</f>
        <v>50.584260821999997</v>
      </c>
      <c r="G9" s="58">
        <f t="shared" ref="G9:I19" si="1">C9/$F9</f>
        <v>0.6262664381451658</v>
      </c>
      <c r="H9" s="18">
        <f t="shared" si="1"/>
        <v>0.1914831968165753</v>
      </c>
      <c r="I9" s="18">
        <f t="shared" si="1"/>
        <v>0.18225036503825892</v>
      </c>
    </row>
    <row r="10" spans="1:130">
      <c r="A10" s="6">
        <v>2014</v>
      </c>
      <c r="B10" s="6"/>
      <c r="C10" s="9">
        <v>33.353040750254408</v>
      </c>
      <c r="D10" s="9">
        <v>11.015724000000001</v>
      </c>
      <c r="E10" s="9">
        <v>9.7806576000000014</v>
      </c>
      <c r="F10" s="160">
        <f t="shared" si="0"/>
        <v>54.149422350254412</v>
      </c>
      <c r="G10" s="58">
        <f t="shared" si="1"/>
        <v>0.61594453463449927</v>
      </c>
      <c r="H10" s="18">
        <f t="shared" si="1"/>
        <v>0.20343197622214793</v>
      </c>
      <c r="I10" s="18">
        <f t="shared" si="1"/>
        <v>0.18062348914335277</v>
      </c>
    </row>
    <row r="11" spans="1:130">
      <c r="A11" s="6">
        <v>2015</v>
      </c>
      <c r="B11" s="6"/>
      <c r="C11" s="9">
        <v>30.203735865930003</v>
      </c>
      <c r="D11" s="9">
        <v>10.940056</v>
      </c>
      <c r="E11" s="9">
        <v>13.152108199999999</v>
      </c>
      <c r="F11" s="160">
        <f t="shared" si="0"/>
        <v>54.295900065930006</v>
      </c>
      <c r="G11" s="58">
        <f t="shared" si="1"/>
        <v>0.5562802316428026</v>
      </c>
      <c r="H11" s="18">
        <f t="shared" si="1"/>
        <v>0.20148954132293218</v>
      </c>
      <c r="I11" s="18">
        <f t="shared" si="1"/>
        <v>0.24223022703426517</v>
      </c>
    </row>
    <row r="12" spans="1:130">
      <c r="A12" s="6">
        <v>2016</v>
      </c>
      <c r="B12" s="6"/>
      <c r="C12" s="9">
        <v>31.40392977094</v>
      </c>
      <c r="D12" s="9">
        <v>11.10027</v>
      </c>
      <c r="E12" s="9">
        <v>10.915789499999999</v>
      </c>
      <c r="F12" s="160">
        <f t="shared" si="0"/>
        <v>53.419989270939993</v>
      </c>
      <c r="G12" s="58">
        <f t="shared" si="1"/>
        <v>0.58786851512947536</v>
      </c>
      <c r="H12" s="18">
        <f t="shared" si="1"/>
        <v>0.20779244158400551</v>
      </c>
      <c r="I12" s="18">
        <f t="shared" si="1"/>
        <v>0.2043390432865192</v>
      </c>
    </row>
    <row r="13" spans="1:130">
      <c r="A13" s="6">
        <v>2017</v>
      </c>
      <c r="B13" s="6"/>
      <c r="C13" s="9">
        <v>32.229158369489994</v>
      </c>
      <c r="D13" s="9">
        <v>12.07156589235</v>
      </c>
      <c r="E13" s="9">
        <v>10.159985593883997</v>
      </c>
      <c r="F13" s="160">
        <f t="shared" si="0"/>
        <v>54.460709855723991</v>
      </c>
      <c r="G13" s="58">
        <f t="shared" si="1"/>
        <v>0.5917873353996066</v>
      </c>
      <c r="H13" s="18">
        <f t="shared" si="1"/>
        <v>0.22165641844055473</v>
      </c>
      <c r="I13" s="18">
        <f t="shared" si="1"/>
        <v>0.18655624615983868</v>
      </c>
    </row>
    <row r="14" spans="1:130">
      <c r="A14" s="6">
        <v>2018</v>
      </c>
      <c r="B14" s="6"/>
      <c r="C14" s="9">
        <v>27.99679886126</v>
      </c>
      <c r="D14" s="9">
        <v>10.214283496050003</v>
      </c>
      <c r="E14" s="9">
        <v>14.086629585769998</v>
      </c>
      <c r="F14" s="160">
        <f t="shared" si="0"/>
        <v>52.297711943080003</v>
      </c>
      <c r="G14" s="58">
        <f t="shared" si="1"/>
        <v>0.53533506191879432</v>
      </c>
      <c r="H14" s="18">
        <f t="shared" si="1"/>
        <v>0.19531033226017738</v>
      </c>
      <c r="I14" s="18">
        <f t="shared" si="1"/>
        <v>0.26935460582102833</v>
      </c>
    </row>
    <row r="15" spans="1:130">
      <c r="A15" s="6">
        <v>2019</v>
      </c>
      <c r="B15" s="6"/>
      <c r="C15" s="9">
        <v>27.860476842099999</v>
      </c>
      <c r="D15" s="9">
        <v>10.553621</v>
      </c>
      <c r="E15" s="9">
        <v>16.272811099999995</v>
      </c>
      <c r="F15" s="160">
        <f t="shared" si="0"/>
        <v>54.68690894209999</v>
      </c>
      <c r="G15" s="58">
        <f t="shared" si="1"/>
        <v>0.5094542255368173</v>
      </c>
      <c r="H15" s="18">
        <f t="shared" si="1"/>
        <v>0.19298258402524987</v>
      </c>
      <c r="I15" s="18">
        <f t="shared" si="1"/>
        <v>0.29756319043793289</v>
      </c>
    </row>
    <row r="16" spans="1:130">
      <c r="A16" s="6">
        <v>2020</v>
      </c>
      <c r="B16"/>
      <c r="C16" s="12">
        <v>26.151238341180001</v>
      </c>
      <c r="D16" s="12">
        <v>9.7784300000000002</v>
      </c>
      <c r="E16" s="12">
        <v>13.884056824637678</v>
      </c>
      <c r="F16" s="160">
        <f t="shared" si="0"/>
        <v>49.813725165817687</v>
      </c>
      <c r="G16" s="58">
        <f>C16/$F16</f>
        <v>0.52498058023424143</v>
      </c>
      <c r="H16" s="18">
        <f t="shared" si="1"/>
        <v>0.19629991468114466</v>
      </c>
      <c r="I16" s="18">
        <f t="shared" si="1"/>
        <v>0.27871950508461385</v>
      </c>
    </row>
    <row r="17" spans="1:9">
      <c r="A17" s="6">
        <v>2021</v>
      </c>
      <c r="B17"/>
      <c r="C17" s="12">
        <v>28.70166341074</v>
      </c>
      <c r="D17" s="12">
        <v>11.05256</v>
      </c>
      <c r="E17" s="12">
        <v>12.301611631594204</v>
      </c>
      <c r="F17" s="160">
        <f t="shared" si="0"/>
        <v>52.055835042334202</v>
      </c>
      <c r="G17" s="58">
        <f>C17/$F17</f>
        <v>0.55136303907906747</v>
      </c>
      <c r="H17" s="18">
        <f t="shared" si="1"/>
        <v>0.21232125065348675</v>
      </c>
      <c r="I17" s="18">
        <f t="shared" si="1"/>
        <v>0.23631571026744586</v>
      </c>
    </row>
    <row r="18" spans="1:9">
      <c r="A18" s="6">
        <v>2022</v>
      </c>
      <c r="B18"/>
      <c r="C18" s="12">
        <v>31.418668628620001</v>
      </c>
      <c r="D18" s="12">
        <v>12.197772000000001</v>
      </c>
      <c r="E18" s="12">
        <v>11.861294900000001</v>
      </c>
      <c r="F18" s="160">
        <f t="shared" si="0"/>
        <v>55.477735528620002</v>
      </c>
      <c r="G18" s="58">
        <f>C18/$F18</f>
        <v>0.56632932705790873</v>
      </c>
      <c r="H18" s="18">
        <f t="shared" si="1"/>
        <v>0.21986787823571821</v>
      </c>
      <c r="I18" s="18">
        <f t="shared" si="1"/>
        <v>0.21380279470637306</v>
      </c>
    </row>
    <row r="19" spans="1:9">
      <c r="A19" s="6">
        <v>2023</v>
      </c>
      <c r="B19"/>
      <c r="C19" s="12">
        <v>33.601691426590001</v>
      </c>
      <c r="D19" s="12">
        <v>12.855314999999999</v>
      </c>
      <c r="E19" s="12">
        <v>12.6833168</v>
      </c>
      <c r="F19" s="160">
        <f t="shared" si="0"/>
        <v>59.140323226589999</v>
      </c>
      <c r="G19" s="58">
        <f>C19/$F19</f>
        <v>0.56816888365402762</v>
      </c>
      <c r="H19" s="18">
        <f t="shared" si="1"/>
        <v>0.21736971153752738</v>
      </c>
      <c r="I19" s="18">
        <f t="shared" si="1"/>
        <v>0.214461404808445</v>
      </c>
    </row>
    <row r="21" spans="1:9">
      <c r="C21" s="104"/>
      <c r="D21" s="104"/>
      <c r="E21" s="104"/>
      <c r="F21" s="104"/>
    </row>
    <row r="22" spans="1:9">
      <c r="F22" s="104"/>
    </row>
    <row r="23" spans="1:9">
      <c r="C23" s="11"/>
      <c r="D23" s="87"/>
      <c r="E23" s="87"/>
    </row>
    <row r="24" spans="1:9">
      <c r="D24" s="87"/>
      <c r="E24" s="87"/>
    </row>
    <row r="25" spans="1:9">
      <c r="E25" s="104"/>
    </row>
  </sheetData>
  <hyperlinks>
    <hyperlink ref="A1" location="Índice!A1" display="Voltar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>
    <tabColor rgb="FF00B0F0"/>
  </sheetPr>
  <dimension ref="A1:DZ2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10"/>
      <c r="E2" s="10"/>
      <c r="F2" s="10"/>
      <c r="G2" s="52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Índice!AD30</f>
        <v>Gráfico 22 – Demanda anual de etanol hidratado e gasolina C</v>
      </c>
      <c r="D5" s="13"/>
      <c r="E5" s="13"/>
    </row>
    <row r="7" spans="1:130" ht="15" customHeight="1">
      <c r="A7" s="4" t="s">
        <v>30</v>
      </c>
      <c r="C7" s="4" t="s">
        <v>107</v>
      </c>
      <c r="D7" s="4" t="s">
        <v>108</v>
      </c>
    </row>
    <row r="8" spans="1:130">
      <c r="B8" s="4"/>
      <c r="C8" s="32" t="s">
        <v>68</v>
      </c>
      <c r="D8" s="32"/>
    </row>
    <row r="9" spans="1:130">
      <c r="A9" s="6">
        <v>2013</v>
      </c>
      <c r="B9" s="6"/>
      <c r="C9" s="12">
        <v>41.365260821999996</v>
      </c>
      <c r="D9" s="12">
        <v>13.17</v>
      </c>
    </row>
    <row r="10" spans="1:130">
      <c r="A10" s="6">
        <v>2014</v>
      </c>
      <c r="B10" s="6"/>
      <c r="C10" s="12">
        <v>44.368764750254407</v>
      </c>
      <c r="D10" s="12">
        <v>13.972368000000001</v>
      </c>
    </row>
    <row r="11" spans="1:130">
      <c r="A11" s="6">
        <v>2015</v>
      </c>
      <c r="B11" s="6"/>
      <c r="C11" s="12">
        <v>41.143791865930005</v>
      </c>
      <c r="D11" s="12">
        <v>18.788726</v>
      </c>
    </row>
    <row r="12" spans="1:130">
      <c r="A12" s="6">
        <v>2016</v>
      </c>
      <c r="B12" s="6"/>
      <c r="C12" s="12">
        <v>42.504199770940005</v>
      </c>
      <c r="D12" s="12">
        <v>15.593985000000002</v>
      </c>
    </row>
    <row r="13" spans="1:130">
      <c r="A13" s="6">
        <v>2017</v>
      </c>
      <c r="B13" s="6"/>
      <c r="C13" s="12">
        <v>44.300724261839996</v>
      </c>
      <c r="D13" s="12">
        <v>14.514265134119999</v>
      </c>
      <c r="F13" s="11"/>
    </row>
    <row r="14" spans="1:130">
      <c r="A14" s="6">
        <v>2018</v>
      </c>
      <c r="B14" s="6"/>
      <c r="C14" s="12">
        <v>38.211082357309998</v>
      </c>
      <c r="D14" s="12">
        <v>20.123756551099998</v>
      </c>
    </row>
    <row r="15" spans="1:130">
      <c r="A15" s="6">
        <v>2019</v>
      </c>
      <c r="B15" s="6"/>
      <c r="C15" s="12">
        <v>38.414097842099999</v>
      </c>
      <c r="D15" s="12">
        <v>23.246872999999994</v>
      </c>
    </row>
    <row r="16" spans="1:130">
      <c r="A16" s="6">
        <v>2020</v>
      </c>
      <c r="B16"/>
      <c r="C16" s="12">
        <v>35.929668341180005</v>
      </c>
      <c r="D16" s="12">
        <v>19.834366892339542</v>
      </c>
    </row>
    <row r="17" spans="1:4">
      <c r="A17" s="6">
        <v>2021</v>
      </c>
      <c r="B17"/>
      <c r="C17" s="12">
        <v>39.754223410740003</v>
      </c>
      <c r="D17" s="12">
        <v>17.573730902277436</v>
      </c>
    </row>
    <row r="18" spans="1:4">
      <c r="A18" s="6">
        <v>2022</v>
      </c>
      <c r="B18"/>
      <c r="C18" s="12">
        <v>43.616440628619998</v>
      </c>
      <c r="D18" s="12">
        <v>16.944707000000001</v>
      </c>
    </row>
    <row r="19" spans="1:4">
      <c r="A19" s="6">
        <v>2023</v>
      </c>
      <c r="B19"/>
      <c r="C19" s="12">
        <v>46.457006426589999</v>
      </c>
      <c r="D19" s="12">
        <v>18.119024000000003</v>
      </c>
    </row>
    <row r="22" spans="1:4">
      <c r="C22" s="14"/>
      <c r="D22" s="14"/>
    </row>
  </sheetData>
  <hyperlinks>
    <hyperlink ref="A1" location="Índice!A1" display="Voltar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>
    <tabColor rgb="FF00B0F0"/>
  </sheetPr>
  <dimension ref="A1:DZ2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C2" s="52"/>
      <c r="D2" s="52"/>
      <c r="E2" s="10"/>
      <c r="F2" s="10"/>
      <c r="G2" s="7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Índice!AD34</f>
        <v>Gráfico 23 - Produção, demanda e importação líquida de gasolina A</v>
      </c>
      <c r="D5" s="13"/>
      <c r="E5" s="13"/>
    </row>
    <row r="7" spans="1:130" ht="15" customHeight="1">
      <c r="A7" s="4" t="s">
        <v>30</v>
      </c>
      <c r="C7" s="4" t="s">
        <v>77</v>
      </c>
      <c r="D7" s="4" t="s">
        <v>109</v>
      </c>
      <c r="E7" s="4" t="s">
        <v>110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130">
      <c r="B8" s="4"/>
      <c r="C8" s="210" t="s">
        <v>68</v>
      </c>
      <c r="D8" s="210"/>
      <c r="E8" s="21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130">
      <c r="A9" s="6">
        <v>2016</v>
      </c>
      <c r="C9" s="9">
        <v>28.186574</v>
      </c>
      <c r="D9" s="9">
        <v>31.40392977094</v>
      </c>
      <c r="E9" s="9">
        <v>3.0817410000000001</v>
      </c>
    </row>
    <row r="10" spans="1:130">
      <c r="A10" s="6">
        <v>2017</v>
      </c>
      <c r="C10" s="9">
        <v>28.337593000000002</v>
      </c>
      <c r="D10" s="9">
        <v>32.229158369489994</v>
      </c>
      <c r="E10" s="9">
        <v>4.0105150000000007</v>
      </c>
    </row>
    <row r="11" spans="1:130">
      <c r="A11" s="6">
        <v>2018</v>
      </c>
      <c r="C11" s="9">
        <v>26.011192000000001</v>
      </c>
      <c r="D11" s="9">
        <v>27.99679886126</v>
      </c>
      <c r="E11" s="9">
        <v>1.843512</v>
      </c>
    </row>
    <row r="12" spans="1:130">
      <c r="A12" s="6">
        <v>2019</v>
      </c>
      <c r="C12" s="9">
        <v>25.394562999999998</v>
      </c>
      <c r="D12" s="9">
        <v>27.860476842099999</v>
      </c>
      <c r="E12" s="9">
        <v>2.8740150000000009</v>
      </c>
    </row>
    <row r="13" spans="1:130">
      <c r="A13" s="6">
        <v>2020</v>
      </c>
      <c r="C13" s="9">
        <v>23.547238</v>
      </c>
      <c r="D13" s="9">
        <v>26.151238341180001</v>
      </c>
      <c r="E13" s="9">
        <v>2.5727359999999999</v>
      </c>
    </row>
    <row r="14" spans="1:130">
      <c r="A14" s="6">
        <v>2021</v>
      </c>
      <c r="C14" s="9">
        <v>28.099701000000007</v>
      </c>
      <c r="D14" s="9">
        <v>28.70166341074</v>
      </c>
      <c r="E14" s="9">
        <v>0.96038999999999985</v>
      </c>
    </row>
    <row r="15" spans="1:130">
      <c r="A15" s="6">
        <v>2022</v>
      </c>
      <c r="C15" s="9">
        <v>28.673702000000002</v>
      </c>
      <c r="D15" s="9">
        <v>31.418668628620001</v>
      </c>
      <c r="E15" s="9">
        <v>3.6002900000000002</v>
      </c>
    </row>
    <row r="16" spans="1:130">
      <c r="A16" s="6">
        <v>2023</v>
      </c>
      <c r="C16" s="9">
        <v>30.638453000000002</v>
      </c>
      <c r="D16" s="9">
        <v>33.601691426590001</v>
      </c>
      <c r="E16" s="9">
        <v>2.5102960000000003</v>
      </c>
    </row>
    <row r="17" spans="3:12">
      <c r="C17" s="104"/>
      <c r="D17" s="104"/>
      <c r="E17" s="104"/>
    </row>
    <row r="18" spans="3:12">
      <c r="L18" s="11"/>
    </row>
    <row r="19" spans="3:12">
      <c r="C19" s="14"/>
      <c r="D19" s="14"/>
      <c r="E19" s="18"/>
    </row>
    <row r="24" spans="3:12">
      <c r="C24" s="11"/>
    </row>
  </sheetData>
  <mergeCells count="1">
    <mergeCell ref="C8:E8"/>
  </mergeCells>
  <hyperlinks>
    <hyperlink ref="A1" location="Índice!A1" display="Voltar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>
    <tabColor rgb="FF00B0F0"/>
  </sheetPr>
  <dimension ref="A1:DZ14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30" sqref="J30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10"/>
      <c r="F2" s="10"/>
      <c r="G2" s="52"/>
      <c r="H2" s="10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6" t="str">
        <f>Índice!AD38</f>
        <v>Gráfico 24 - Preços de etanol hidratado</v>
      </c>
      <c r="D5" s="13"/>
      <c r="E5" s="13"/>
    </row>
    <row r="6" spans="1:130">
      <c r="C6" s="29"/>
    </row>
    <row r="7" spans="1:130" ht="15" customHeight="1">
      <c r="A7" s="4" t="s">
        <v>69</v>
      </c>
      <c r="C7" s="4" t="s">
        <v>111</v>
      </c>
      <c r="D7" s="4" t="s">
        <v>112</v>
      </c>
      <c r="E7" s="4" t="s">
        <v>113</v>
      </c>
    </row>
    <row r="8" spans="1:130">
      <c r="B8" s="4"/>
      <c r="C8" s="194" t="s">
        <v>114</v>
      </c>
      <c r="D8" s="194"/>
      <c r="E8" s="194"/>
    </row>
    <row r="9" spans="1:130">
      <c r="A9" s="22">
        <v>43831</v>
      </c>
      <c r="C9" s="125">
        <v>4.0984355294746884</v>
      </c>
      <c r="D9" s="125">
        <v>3.6715680967705673</v>
      </c>
      <c r="E9" s="125">
        <v>2.6268862815544987</v>
      </c>
    </row>
    <row r="10" spans="1:130">
      <c r="A10" s="22">
        <v>43862</v>
      </c>
      <c r="C10" s="125">
        <v>4.1160949454429012</v>
      </c>
      <c r="D10" s="125">
        <v>3.7143701616666078</v>
      </c>
      <c r="E10" s="125">
        <v>2.6843326088168569</v>
      </c>
    </row>
    <row r="11" spans="1:130">
      <c r="A11" s="22">
        <v>43891</v>
      </c>
      <c r="C11" s="125">
        <v>4.0473637190529157</v>
      </c>
      <c r="D11" s="125">
        <v>3.6585837873416369</v>
      </c>
      <c r="E11" s="125">
        <v>2.3745969053805136</v>
      </c>
    </row>
    <row r="12" spans="1:130">
      <c r="A12" s="22">
        <v>43922</v>
      </c>
      <c r="C12" s="125">
        <v>3.5365768405973776</v>
      </c>
      <c r="D12" s="125">
        <v>2.9598505885746733</v>
      </c>
      <c r="E12" s="125">
        <v>1.7284003050706869</v>
      </c>
    </row>
    <row r="13" spans="1:130">
      <c r="A13" s="22">
        <v>43952</v>
      </c>
      <c r="C13" s="125">
        <v>3.2516778353733096</v>
      </c>
      <c r="D13" s="125">
        <v>2.727583878377847</v>
      </c>
      <c r="E13" s="125">
        <v>1.8261677757012222</v>
      </c>
    </row>
    <row r="14" spans="1:130">
      <c r="A14" s="22">
        <v>43983</v>
      </c>
      <c r="C14" s="125">
        <v>3.3767907960542347</v>
      </c>
      <c r="D14" s="125">
        <v>2.9036585263246018</v>
      </c>
      <c r="E14" s="125">
        <v>2.082163545092425</v>
      </c>
    </row>
    <row r="15" spans="1:130">
      <c r="A15" s="22">
        <v>44013</v>
      </c>
      <c r="C15" s="127">
        <v>3.4711310432696711</v>
      </c>
      <c r="D15" s="127">
        <v>2.9971613425822463</v>
      </c>
      <c r="E15" s="127">
        <v>2.0778628910350321</v>
      </c>
    </row>
    <row r="16" spans="1:130">
      <c r="A16" s="22">
        <v>44044</v>
      </c>
      <c r="C16" s="125">
        <v>3.4994839430895057</v>
      </c>
      <c r="D16" s="125">
        <v>3.0317061038759521</v>
      </c>
      <c r="E16" s="125">
        <v>2.1822468331527443</v>
      </c>
    </row>
    <row r="17" spans="1:5">
      <c r="A17" s="22">
        <v>44075</v>
      </c>
      <c r="C17" s="125">
        <v>3.4772296731811467</v>
      </c>
      <c r="D17" s="125"/>
      <c r="E17" s="125">
        <v>2.2576868383819209</v>
      </c>
    </row>
    <row r="18" spans="1:5">
      <c r="A18" s="22">
        <v>44105</v>
      </c>
      <c r="C18" s="125">
        <v>3.7440126177813458</v>
      </c>
      <c r="D18" s="125">
        <v>3.1436752652295801</v>
      </c>
      <c r="E18" s="125">
        <v>2.4725927640783527</v>
      </c>
    </row>
    <row r="19" spans="1:5">
      <c r="A19" s="22">
        <v>44136</v>
      </c>
      <c r="C19" s="125">
        <v>3.8307338648026974</v>
      </c>
      <c r="D19" s="125">
        <v>3.2863079433144633</v>
      </c>
      <c r="E19" s="125">
        <v>2.5465800245939425</v>
      </c>
    </row>
    <row r="20" spans="1:5">
      <c r="A20" s="22">
        <v>44166</v>
      </c>
      <c r="C20" s="128">
        <v>3.8722820257836554</v>
      </c>
      <c r="D20" s="128">
        <v>3.2827304370830297</v>
      </c>
      <c r="E20" s="128">
        <v>2.4901246131832417</v>
      </c>
    </row>
    <row r="21" spans="1:5">
      <c r="A21" s="22">
        <v>44197</v>
      </c>
      <c r="C21" s="125">
        <v>3.9190920848811279</v>
      </c>
      <c r="D21" s="125">
        <v>3.338941418662682</v>
      </c>
      <c r="E21" s="125">
        <v>2.5405358851098256</v>
      </c>
    </row>
    <row r="22" spans="1:5">
      <c r="A22" s="22">
        <v>44228</v>
      </c>
      <c r="C22" s="125">
        <v>4.1369042554949171</v>
      </c>
      <c r="D22" s="125">
        <v>3.5514081454865112</v>
      </c>
      <c r="E22" s="125">
        <v>2.7476430455310838</v>
      </c>
    </row>
    <row r="23" spans="1:5">
      <c r="A23" s="22">
        <v>44256</v>
      </c>
      <c r="C23" s="125">
        <v>4.831125311019739</v>
      </c>
      <c r="D23" s="125">
        <v>4.097572414891304</v>
      </c>
      <c r="E23" s="125">
        <v>3.1949845150541925</v>
      </c>
    </row>
    <row r="24" spans="1:5">
      <c r="A24" s="22">
        <v>44287</v>
      </c>
      <c r="C24" s="125">
        <v>4.5460497295824442</v>
      </c>
      <c r="D24" s="125">
        <v>3.8255121078851717</v>
      </c>
      <c r="E24" s="125">
        <v>3.0269736395798099</v>
      </c>
    </row>
    <row r="25" spans="1:5">
      <c r="A25" s="22">
        <v>44317</v>
      </c>
      <c r="C25" s="125">
        <v>5.0056919609065398</v>
      </c>
      <c r="D25" s="125">
        <v>4.3628299616608217</v>
      </c>
      <c r="E25" s="125">
        <v>3.4559230572690605</v>
      </c>
    </row>
    <row r="26" spans="1:5">
      <c r="A26" s="22">
        <v>44348</v>
      </c>
      <c r="C26" s="125">
        <v>5.1083743813938813</v>
      </c>
      <c r="D26" s="125">
        <v>4.3820884951843002</v>
      </c>
      <c r="E26" s="125">
        <v>3.4305425712099114</v>
      </c>
    </row>
    <row r="27" spans="1:5">
      <c r="A27" s="22">
        <v>44378</v>
      </c>
      <c r="C27" s="125">
        <v>5.0145538173090882</v>
      </c>
      <c r="D27" s="125">
        <v>4.3183288464797656</v>
      </c>
      <c r="E27" s="125">
        <v>3.4032710106748181</v>
      </c>
    </row>
    <row r="28" spans="1:5">
      <c r="A28" s="22">
        <v>44409</v>
      </c>
      <c r="C28" s="125">
        <v>5.1471480785370556</v>
      </c>
      <c r="D28" s="125">
        <v>4.5462016724064975</v>
      </c>
      <c r="E28" s="125">
        <v>3.6045708036973525</v>
      </c>
    </row>
    <row r="29" spans="1:5">
      <c r="A29" s="22">
        <v>44440</v>
      </c>
      <c r="C29" s="125">
        <v>5.3465311843929841</v>
      </c>
      <c r="D29" s="125">
        <v>4.7048724414856693</v>
      </c>
      <c r="E29" s="125">
        <v>3.7160402049341403</v>
      </c>
    </row>
    <row r="30" spans="1:5">
      <c r="A30" s="22">
        <v>44470</v>
      </c>
      <c r="C30" s="125">
        <v>5.4946254712801119</v>
      </c>
      <c r="D30" s="125">
        <v>4.8414822572700409</v>
      </c>
      <c r="E30" s="125">
        <v>3.99754280010435</v>
      </c>
    </row>
    <row r="31" spans="1:5">
      <c r="A31" s="22">
        <v>44501</v>
      </c>
      <c r="C31" s="125">
        <v>5.9948821570162085</v>
      </c>
      <c r="D31" s="125">
        <v>5.2084014290934464</v>
      </c>
      <c r="E31" s="125">
        <v>4.1232434772356639</v>
      </c>
    </row>
    <row r="32" spans="1:5">
      <c r="A32" s="22">
        <v>44531</v>
      </c>
      <c r="C32" s="126">
        <v>5.6900206802708793</v>
      </c>
      <c r="D32" s="126">
        <v>4.8021136204075976</v>
      </c>
      <c r="E32" s="126">
        <v>3.7070015145322071</v>
      </c>
    </row>
    <row r="33" spans="1:5">
      <c r="A33" s="22">
        <v>44562</v>
      </c>
      <c r="C33" s="127">
        <v>5.5581120683950287</v>
      </c>
      <c r="D33" s="127">
        <v>4.6816536697669209</v>
      </c>
      <c r="E33" s="127">
        <v>3.6510954366054369</v>
      </c>
    </row>
    <row r="34" spans="1:5">
      <c r="A34" s="22">
        <v>44593</v>
      </c>
      <c r="C34" s="125">
        <v>5.1692880087563369</v>
      </c>
      <c r="D34" s="125">
        <v>4.1760436526299145</v>
      </c>
      <c r="E34" s="125">
        <v>3.1168847731959337</v>
      </c>
    </row>
    <row r="35" spans="1:5">
      <c r="A35" s="22">
        <v>44621</v>
      </c>
      <c r="C35" s="125">
        <v>5.2094809506902839</v>
      </c>
      <c r="D35" s="125">
        <v>4.4247584000237463</v>
      </c>
      <c r="E35" s="125">
        <v>3.4562660803287764</v>
      </c>
    </row>
    <row r="36" spans="1:5">
      <c r="A36" s="22">
        <v>44652</v>
      </c>
      <c r="C36" s="125">
        <v>5.657310115547431</v>
      </c>
      <c r="D36" s="125">
        <v>4.9237843704311084</v>
      </c>
      <c r="E36" s="125">
        <v>3.853073501947275</v>
      </c>
    </row>
    <row r="37" spans="1:5">
      <c r="A37" s="22">
        <v>44682</v>
      </c>
      <c r="C37" s="125">
        <v>5.5690538134499663</v>
      </c>
      <c r="D37" s="125">
        <v>4.6715562439329972</v>
      </c>
      <c r="E37" s="125">
        <v>3.5164999680195619</v>
      </c>
    </row>
    <row r="38" spans="1:5">
      <c r="A38" s="22">
        <v>44713</v>
      </c>
      <c r="C38" s="125">
        <v>5.1421230050430529</v>
      </c>
      <c r="D38" s="125">
        <v>4.2753550519740591</v>
      </c>
      <c r="E38" s="125">
        <v>3.2180046663594681</v>
      </c>
    </row>
    <row r="39" spans="1:5">
      <c r="A39" s="22">
        <v>44743</v>
      </c>
      <c r="C39" s="125">
        <v>4.5667042746615047</v>
      </c>
      <c r="D39" s="125">
        <v>3.8260999331033951</v>
      </c>
      <c r="E39" s="125">
        <v>3.093626798477803</v>
      </c>
    </row>
    <row r="40" spans="1:5">
      <c r="A40" s="22">
        <v>44774</v>
      </c>
      <c r="C40" s="125">
        <v>4.1316316868508043</v>
      </c>
      <c r="D40" s="125">
        <v>3.4328196591630462</v>
      </c>
      <c r="E40" s="125">
        <v>2.8556649270912851</v>
      </c>
    </row>
    <row r="41" spans="1:5">
      <c r="A41" s="22">
        <v>44805</v>
      </c>
      <c r="C41" s="125">
        <v>3.6572288161501594</v>
      </c>
      <c r="D41" s="125">
        <v>2.9505189986654483</v>
      </c>
      <c r="E41" s="125">
        <v>2.51596868704218</v>
      </c>
    </row>
    <row r="42" spans="1:5">
      <c r="A42" s="22">
        <v>44835</v>
      </c>
      <c r="C42" s="125">
        <v>3.740112091224761</v>
      </c>
      <c r="D42" s="125">
        <v>3.2281198664543265</v>
      </c>
      <c r="E42" s="125">
        <v>2.8089082295729302</v>
      </c>
    </row>
    <row r="43" spans="1:5">
      <c r="A43" s="22">
        <v>44866</v>
      </c>
      <c r="C43" s="125">
        <v>4.0147586827682433</v>
      </c>
      <c r="D43" s="125">
        <v>3.4360051242775995</v>
      </c>
      <c r="E43" s="125">
        <v>2.9825029773600784</v>
      </c>
    </row>
    <row r="44" spans="1:5">
      <c r="A44" s="22">
        <v>44896</v>
      </c>
      <c r="C44" s="126">
        <v>4.0071275268181958</v>
      </c>
      <c r="D44" s="126">
        <v>3.4148331586936993</v>
      </c>
      <c r="E44" s="126">
        <v>2.8815793409896009</v>
      </c>
    </row>
    <row r="45" spans="1:5">
      <c r="A45" s="22">
        <v>44927</v>
      </c>
      <c r="C45" s="125">
        <v>4.0252274726592825</v>
      </c>
      <c r="D45" s="125">
        <v>3.3364696236088429</v>
      </c>
      <c r="E45" s="125">
        <v>2.7604446901504853</v>
      </c>
    </row>
    <row r="46" spans="1:5">
      <c r="A46" s="22">
        <v>44958</v>
      </c>
      <c r="C46" s="125">
        <v>3.9125922494165963</v>
      </c>
      <c r="D46" s="125">
        <v>3.3086767390012333</v>
      </c>
      <c r="E46" s="125">
        <v>2.7642827964487844</v>
      </c>
    </row>
    <row r="47" spans="1:5">
      <c r="A47" s="22">
        <v>44986</v>
      </c>
      <c r="C47" s="125">
        <v>4.0258757127940372</v>
      </c>
      <c r="D47" s="125">
        <v>3.3581080484849029</v>
      </c>
      <c r="E47" s="125">
        <v>2.7728729229158677</v>
      </c>
    </row>
    <row r="48" spans="1:5">
      <c r="A48" s="22">
        <v>45017</v>
      </c>
      <c r="C48" s="125">
        <v>4.0481238608287473</v>
      </c>
      <c r="D48" s="125">
        <v>3.5068250322206103</v>
      </c>
      <c r="E48" s="125">
        <v>2.9697501441898444</v>
      </c>
    </row>
    <row r="49" spans="1:5">
      <c r="A49" s="22">
        <v>45047</v>
      </c>
      <c r="C49" s="125">
        <v>4.037236635538739</v>
      </c>
      <c r="D49" s="125">
        <v>3.3178941789099401</v>
      </c>
      <c r="E49" s="125">
        <v>2.637446417134107</v>
      </c>
    </row>
    <row r="50" spans="1:5">
      <c r="A50" s="22">
        <v>45078</v>
      </c>
      <c r="C50" s="125">
        <v>3.8269790180226453</v>
      </c>
      <c r="D50" s="125">
        <v>3.1324030345386924</v>
      </c>
      <c r="E50" s="125">
        <v>2.5771134056886513</v>
      </c>
    </row>
    <row r="51" spans="1:5">
      <c r="A51" s="22">
        <v>45108</v>
      </c>
      <c r="C51" s="125">
        <v>3.8561122703119097</v>
      </c>
      <c r="D51" s="125">
        <v>3.0626219799662993</v>
      </c>
      <c r="E51" s="125">
        <v>2.1942188188806644</v>
      </c>
    </row>
    <row r="52" spans="1:5">
      <c r="A52" s="22">
        <v>45139</v>
      </c>
      <c r="C52" s="125">
        <v>3.6826343324817579</v>
      </c>
      <c r="D52" s="125">
        <v>2.9319514992937483</v>
      </c>
      <c r="E52" s="125">
        <v>2.1817854088073219</v>
      </c>
    </row>
    <row r="53" spans="1:5">
      <c r="A53" s="22">
        <v>45170</v>
      </c>
      <c r="C53" s="125">
        <v>3.6986910558065453</v>
      </c>
      <c r="D53" s="125">
        <v>2.9930850336683523</v>
      </c>
      <c r="E53" s="125">
        <v>2.205643884993024</v>
      </c>
    </row>
    <row r="54" spans="1:5">
      <c r="A54" s="22">
        <v>45200</v>
      </c>
      <c r="C54" s="125">
        <v>3.6480197670809731</v>
      </c>
      <c r="D54" s="125">
        <v>2.9647420992</v>
      </c>
      <c r="E54" s="125">
        <v>2.2098421211520001</v>
      </c>
    </row>
    <row r="55" spans="1:5">
      <c r="A55" s="22">
        <v>45231</v>
      </c>
      <c r="C55" s="125">
        <v>3.5966062008054456</v>
      </c>
      <c r="D55" s="125">
        <v>2.9323296000000001</v>
      </c>
      <c r="E55" s="125">
        <v>2.1426319199999999</v>
      </c>
    </row>
    <row r="56" spans="1:5">
      <c r="A56" s="22">
        <v>45261</v>
      </c>
      <c r="C56" s="125">
        <v>3.5104086128356147</v>
      </c>
      <c r="D56" s="125">
        <v>2.7429999999999999</v>
      </c>
      <c r="E56" s="125">
        <v>2.1307</v>
      </c>
    </row>
    <row r="122" spans="7:7">
      <c r="G122" s="93"/>
    </row>
    <row r="128" spans="7:7">
      <c r="G128" s="87"/>
    </row>
    <row r="140" spans="7:8">
      <c r="G140" s="87"/>
      <c r="H140" s="86"/>
    </row>
  </sheetData>
  <hyperlinks>
    <hyperlink ref="A1" location="Índice!A1" display="Voltar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10"/>
      <c r="F2" s="10"/>
      <c r="G2" s="52"/>
      <c r="H2" s="10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6" t="str">
        <f>Índice!AD42</f>
        <v>Gráfico 25 - Relação de preços entre o hidratado e a gasolina C (PE/PG)</v>
      </c>
      <c r="D5" s="13"/>
      <c r="E5" s="13"/>
    </row>
    <row r="6" spans="1:130">
      <c r="C6" s="29"/>
    </row>
    <row r="7" spans="1:130" ht="15" customHeight="1">
      <c r="A7" s="4" t="s">
        <v>30</v>
      </c>
      <c r="C7" s="4" t="s">
        <v>115</v>
      </c>
      <c r="D7" s="4"/>
      <c r="E7" s="4"/>
    </row>
    <row r="8" spans="1:130">
      <c r="B8" s="4"/>
      <c r="C8" s="32" t="s">
        <v>24</v>
      </c>
    </row>
    <row r="9" spans="1:130">
      <c r="A9" s="6">
        <v>2014</v>
      </c>
      <c r="B9" s="6"/>
      <c r="C9" s="18">
        <v>0.68740338666351386</v>
      </c>
      <c r="D9" s="104"/>
    </row>
    <row r="10" spans="1:130">
      <c r="A10" s="6">
        <v>2015</v>
      </c>
      <c r="B10" s="6"/>
      <c r="C10" s="18">
        <v>0.6679406395525298</v>
      </c>
      <c r="D10" s="14"/>
      <c r="E10" s="12"/>
    </row>
    <row r="11" spans="1:130">
      <c r="A11" s="6">
        <v>2016</v>
      </c>
      <c r="B11" s="6"/>
      <c r="C11" s="18">
        <v>0.71032989106301347</v>
      </c>
      <c r="D11" s="14"/>
      <c r="E11" s="12"/>
    </row>
    <row r="12" spans="1:130">
      <c r="A12" s="6">
        <v>2017</v>
      </c>
      <c r="B12" s="6"/>
      <c r="C12" s="18">
        <v>0.70737928604861489</v>
      </c>
      <c r="D12" s="14"/>
      <c r="E12" s="12"/>
    </row>
    <row r="13" spans="1:130">
      <c r="A13" s="6">
        <v>2018</v>
      </c>
      <c r="B13" s="6"/>
      <c r="C13" s="18">
        <v>0.65965947965339355</v>
      </c>
      <c r="D13" s="14"/>
      <c r="E13" s="12"/>
    </row>
    <row r="14" spans="1:130">
      <c r="A14" s="6">
        <v>2019</v>
      </c>
      <c r="B14" s="6"/>
      <c r="C14" s="18">
        <v>0.66366887922227435</v>
      </c>
      <c r="D14" s="14"/>
      <c r="E14" s="12"/>
    </row>
    <row r="15" spans="1:130">
      <c r="A15" s="6">
        <v>2020</v>
      </c>
      <c r="B15" s="6"/>
      <c r="C15" s="18">
        <v>0.68940533207319299</v>
      </c>
      <c r="D15" s="14"/>
      <c r="E15" s="12"/>
    </row>
    <row r="16" spans="1:130">
      <c r="A16" s="6">
        <v>2021</v>
      </c>
      <c r="B16" s="6"/>
      <c r="C16" s="18">
        <v>0.73145313136888135</v>
      </c>
      <c r="D16" s="14"/>
      <c r="E16" s="12"/>
    </row>
    <row r="17" spans="1:5">
      <c r="A17" s="6">
        <v>2022</v>
      </c>
      <c r="B17" s="6"/>
      <c r="C17" s="18">
        <v>0.73364141126594884</v>
      </c>
      <c r="D17" s="14"/>
      <c r="E17" s="12"/>
    </row>
    <row r="18" spans="1:5">
      <c r="A18" s="6">
        <v>2023</v>
      </c>
      <c r="C18" s="18">
        <v>0.68000523363422505</v>
      </c>
      <c r="D18" s="14"/>
      <c r="E18" s="12"/>
    </row>
    <row r="19" spans="1:5">
      <c r="A19" s="22"/>
      <c r="C19" s="12"/>
      <c r="D19" s="12"/>
      <c r="E19" s="12"/>
    </row>
    <row r="20" spans="1:5">
      <c r="A20" s="22"/>
      <c r="C20" s="12"/>
      <c r="D20" s="12"/>
      <c r="E20" s="12"/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2"/>
      <c r="E25" s="12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D128" s="12"/>
      <c r="E128" s="12"/>
    </row>
  </sheetData>
  <hyperlinks>
    <hyperlink ref="A1" location="Índice!A1" display="Voltar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H2" s="7"/>
      <c r="I2" s="7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Índice!AD46</f>
        <v>Gráfico 26 - PE, PG e relação PE/PG mensal em 2023</v>
      </c>
      <c r="D5" s="13"/>
      <c r="E5" s="13"/>
    </row>
    <row r="6" spans="1:130">
      <c r="C6" s="29"/>
    </row>
    <row r="7" spans="1:130" ht="15" customHeight="1">
      <c r="A7" s="4" t="s">
        <v>69</v>
      </c>
      <c r="C7" s="46" t="s">
        <v>115</v>
      </c>
      <c r="D7" s="180" t="s">
        <v>116</v>
      </c>
      <c r="E7" s="46" t="s">
        <v>117</v>
      </c>
    </row>
    <row r="8" spans="1:130" ht="18">
      <c r="B8" s="4"/>
      <c r="C8" s="32" t="s">
        <v>24</v>
      </c>
      <c r="D8" s="181" t="s">
        <v>305</v>
      </c>
      <c r="E8" s="30"/>
    </row>
    <row r="9" spans="1:130">
      <c r="A9" s="24">
        <v>44927</v>
      </c>
      <c r="B9" s="6"/>
      <c r="C9" s="14">
        <v>0.76690000000000003</v>
      </c>
      <c r="D9" s="178">
        <v>4.0252274726592825</v>
      </c>
      <c r="E9" s="72">
        <v>5.2486377580116139</v>
      </c>
    </row>
    <row r="10" spans="1:130">
      <c r="A10" s="24">
        <v>44958</v>
      </c>
      <c r="B10" s="6"/>
      <c r="C10" s="14">
        <v>0.746</v>
      </c>
      <c r="D10" s="179">
        <v>3.9125922494165954</v>
      </c>
      <c r="E10" s="72">
        <v>5.2444528257945429</v>
      </c>
    </row>
    <row r="11" spans="1:130">
      <c r="A11" s="24">
        <v>44986</v>
      </c>
      <c r="B11" s="6"/>
      <c r="C11" s="14">
        <v>0.71360000000000001</v>
      </c>
      <c r="D11" s="179">
        <v>4.0258757127940372</v>
      </c>
      <c r="E11" s="72">
        <v>5.6417097631923481</v>
      </c>
    </row>
    <row r="12" spans="1:130">
      <c r="A12" s="24">
        <v>45017</v>
      </c>
      <c r="B12" s="6"/>
      <c r="C12" s="14">
        <v>0.72393020583057743</v>
      </c>
      <c r="D12" s="179">
        <v>4.0481238608287473</v>
      </c>
      <c r="E12" s="72">
        <v>5.5918703601879214</v>
      </c>
    </row>
    <row r="13" spans="1:130">
      <c r="A13" s="24">
        <v>45047</v>
      </c>
      <c r="B13" s="6"/>
      <c r="C13" s="14">
        <v>0.73909999999999998</v>
      </c>
      <c r="D13" s="179">
        <v>4.0372366355387381</v>
      </c>
      <c r="E13" s="72">
        <v>5.4625928335246066</v>
      </c>
    </row>
    <row r="14" spans="1:130">
      <c r="A14" s="24">
        <v>45078</v>
      </c>
      <c r="B14" s="6"/>
      <c r="C14" s="14">
        <v>0.70030000000000003</v>
      </c>
      <c r="D14" s="179">
        <v>3.8269790180226448</v>
      </c>
      <c r="E14" s="72">
        <v>5.4648467872431912</v>
      </c>
    </row>
    <row r="15" spans="1:130">
      <c r="A15" s="24">
        <v>45108</v>
      </c>
      <c r="B15" s="6"/>
      <c r="C15" s="14">
        <v>0.67889999999999995</v>
      </c>
      <c r="D15" s="179">
        <v>3.8561122703119093</v>
      </c>
      <c r="E15" s="72">
        <v>5.6796262363151779</v>
      </c>
    </row>
    <row r="16" spans="1:130">
      <c r="A16" s="24">
        <v>45139</v>
      </c>
      <c r="B16" s="6"/>
      <c r="C16" s="14">
        <v>0.63839999999999997</v>
      </c>
      <c r="D16" s="179">
        <v>3.6826343324817574</v>
      </c>
      <c r="E16" s="72">
        <v>5.7686858679181352</v>
      </c>
    </row>
    <row r="17" spans="1:5">
      <c r="A17" s="24">
        <v>45170</v>
      </c>
      <c r="B17" s="6"/>
      <c r="C17" s="14">
        <v>0.62939999999999996</v>
      </c>
      <c r="D17" s="179">
        <v>3.6986910558065449</v>
      </c>
      <c r="E17" s="72">
        <v>5.8769204567955473</v>
      </c>
    </row>
    <row r="18" spans="1:5">
      <c r="A18" s="24">
        <v>45200</v>
      </c>
      <c r="B18" s="6"/>
      <c r="C18" s="14">
        <v>0.63190000000000002</v>
      </c>
      <c r="D18" s="179">
        <v>3.6480197670809722</v>
      </c>
      <c r="E18" s="72">
        <v>5.7731180416060699</v>
      </c>
    </row>
    <row r="19" spans="1:5">
      <c r="A19" s="24">
        <v>45231</v>
      </c>
      <c r="B19" s="6"/>
      <c r="C19" s="14">
        <v>0.6351</v>
      </c>
      <c r="D19" s="179">
        <v>3.596606200805446</v>
      </c>
      <c r="E19" s="72">
        <v>5.662971071426667</v>
      </c>
    </row>
    <row r="20" spans="1:5">
      <c r="A20" s="24">
        <v>45261</v>
      </c>
      <c r="C20" s="14">
        <v>0.62643943727443396</v>
      </c>
      <c r="D20" s="179">
        <v>3.5104086128356147</v>
      </c>
      <c r="E20" s="72">
        <v>5.6037477910219051</v>
      </c>
    </row>
    <row r="21" spans="1:5">
      <c r="A21" s="22"/>
      <c r="C21" s="12"/>
      <c r="D21" s="12"/>
      <c r="E21" s="12"/>
    </row>
    <row r="22" spans="1:5">
      <c r="A22" s="22"/>
      <c r="C22" s="12"/>
      <c r="D22" s="12"/>
      <c r="E22" s="12"/>
    </row>
    <row r="23" spans="1:5">
      <c r="A23" s="22"/>
      <c r="C23" s="12"/>
      <c r="D23" s="12"/>
      <c r="E23" s="12"/>
    </row>
    <row r="24" spans="1:5">
      <c r="A24" s="22"/>
      <c r="C24" s="12"/>
      <c r="D24" s="12"/>
      <c r="E24" s="12"/>
    </row>
    <row r="25" spans="1:5">
      <c r="A25" s="22"/>
      <c r="C25" s="12"/>
      <c r="D25" s="14"/>
      <c r="E25" s="14"/>
    </row>
    <row r="26" spans="1:5">
      <c r="A26" s="22"/>
      <c r="C26" s="12"/>
      <c r="D26" s="12"/>
      <c r="E26" s="12"/>
    </row>
    <row r="27" spans="1:5">
      <c r="A27" s="22"/>
      <c r="C27" s="12"/>
      <c r="D27" s="12"/>
      <c r="E27" s="12"/>
    </row>
    <row r="28" spans="1:5">
      <c r="A28" s="22"/>
      <c r="C28" s="12"/>
      <c r="D28" s="12"/>
      <c r="E28" s="12"/>
    </row>
    <row r="29" spans="1:5">
      <c r="A29" s="22"/>
      <c r="C29" s="12"/>
      <c r="D29" s="12"/>
      <c r="E29" s="12"/>
    </row>
    <row r="30" spans="1:5">
      <c r="A30" s="22"/>
      <c r="C30" s="12"/>
      <c r="D30" s="12"/>
      <c r="E30" s="12"/>
    </row>
    <row r="31" spans="1:5">
      <c r="A31" s="22"/>
      <c r="C31" s="12"/>
      <c r="D31" s="12"/>
      <c r="E31" s="12"/>
    </row>
    <row r="32" spans="1:5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FCAD-A8F2-480D-9A85-E63430558E78}">
  <sheetPr>
    <tabColor rgb="FF00B0F0"/>
  </sheetPr>
  <dimension ref="A1:ED128"/>
  <sheetViews>
    <sheetView showGridLines="0" workbookViewId="0">
      <pane xSplit="1" ySplit="2" topLeftCell="B3" activePane="bottomRight" state="frozen"/>
      <selection pane="topRight" activeCell="I2" sqref="I2"/>
      <selection pane="bottomLeft" activeCell="I2" sqref="I2"/>
      <selection pane="bottomRight" activeCell="I8" sqref="I8"/>
    </sheetView>
  </sheetViews>
  <sheetFormatPr defaultColWidth="9.42578125" defaultRowHeight="15"/>
  <cols>
    <col min="1" max="1" width="13" style="2" customWidth="1"/>
    <col min="2" max="2" width="8.5703125" style="2" customWidth="1"/>
    <col min="3" max="9" width="17" style="2" customWidth="1"/>
    <col min="10" max="16384" width="9.42578125" style="2"/>
  </cols>
  <sheetData>
    <row r="1" spans="1:134">
      <c r="A1" s="1" t="s">
        <v>4</v>
      </c>
      <c r="B1" s="1"/>
    </row>
    <row r="2" spans="1:134" s="52" customFormat="1" ht="23.25">
      <c r="F2" s="10"/>
      <c r="G2" s="10"/>
      <c r="H2" s="7" t="s">
        <v>0</v>
      </c>
      <c r="I2" s="10"/>
      <c r="J2" s="10"/>
      <c r="L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</row>
    <row r="5" spans="1:134">
      <c r="C5" s="37" t="str">
        <f>Índice!AD50</f>
        <v>Gráfico 27 - Diferenciação Tributária - ICMS “ad rem” (*) (gasolina C x etanol hidratado) 2023</v>
      </c>
      <c r="D5" s="37"/>
      <c r="E5" s="37"/>
      <c r="F5" s="13"/>
      <c r="G5" s="13"/>
      <c r="H5" s="13"/>
      <c r="I5" s="13"/>
    </row>
    <row r="6" spans="1:134">
      <c r="C6" s="182"/>
      <c r="D6" s="182"/>
      <c r="E6" s="182"/>
    </row>
    <row r="7" spans="1:134" ht="30">
      <c r="A7" s="4" t="s">
        <v>118</v>
      </c>
      <c r="C7" s="5" t="s">
        <v>120</v>
      </c>
    </row>
    <row r="8" spans="1:134">
      <c r="B8" s="4"/>
      <c r="C8" s="32" t="s">
        <v>24</v>
      </c>
    </row>
    <row r="9" spans="1:134">
      <c r="A9" s="22" t="s">
        <v>146</v>
      </c>
      <c r="C9" s="183">
        <v>-8.0695478297546919E-3</v>
      </c>
    </row>
    <row r="10" spans="1:134">
      <c r="A10" s="161" t="s">
        <v>121</v>
      </c>
      <c r="B10" s="6"/>
      <c r="C10" s="183">
        <v>0.14261685072718125</v>
      </c>
    </row>
    <row r="11" spans="1:134">
      <c r="A11" s="161" t="s">
        <v>123</v>
      </c>
      <c r="B11" s="6"/>
      <c r="C11" s="183">
        <v>0.12799742477636214</v>
      </c>
    </row>
    <row r="12" spans="1:134">
      <c r="A12" s="161" t="s">
        <v>122</v>
      </c>
      <c r="B12" s="6"/>
      <c r="C12" s="183">
        <v>0.11350175381352474</v>
      </c>
    </row>
    <row r="13" spans="1:134">
      <c r="A13" s="161" t="s">
        <v>124</v>
      </c>
      <c r="B13" s="6"/>
      <c r="C13" s="183">
        <v>0.11149537219809624</v>
      </c>
    </row>
    <row r="14" spans="1:134">
      <c r="A14" s="161" t="s">
        <v>125</v>
      </c>
      <c r="B14" s="6"/>
      <c r="C14" s="183">
        <v>9.828336148648649E-2</v>
      </c>
    </row>
    <row r="15" spans="1:134">
      <c r="A15" s="22" t="s">
        <v>137</v>
      </c>
      <c r="C15" s="183">
        <v>9.6866319414638857E-2</v>
      </c>
    </row>
    <row r="16" spans="1:134">
      <c r="A16" s="161" t="s">
        <v>128</v>
      </c>
      <c r="B16" s="6"/>
      <c r="C16" s="183">
        <v>9.1357606027498345E-2</v>
      </c>
    </row>
    <row r="17" spans="1:3">
      <c r="A17" s="161" t="s">
        <v>129</v>
      </c>
      <c r="B17" s="6"/>
      <c r="C17" s="183">
        <v>8.5582630217479E-2</v>
      </c>
    </row>
    <row r="18" spans="1:3">
      <c r="A18" s="161" t="s">
        <v>126</v>
      </c>
      <c r="B18" s="6"/>
      <c r="C18" s="183">
        <v>8.5416479782563309E-2</v>
      </c>
    </row>
    <row r="19" spans="1:3">
      <c r="A19" s="161" t="s">
        <v>127</v>
      </c>
      <c r="B19" s="6"/>
      <c r="C19" s="183">
        <v>7.8355079550604667E-2</v>
      </c>
    </row>
    <row r="20" spans="1:3">
      <c r="A20" s="161" t="s">
        <v>130</v>
      </c>
      <c r="B20" s="6"/>
      <c r="C20" s="183">
        <v>6.6460343974263814E-2</v>
      </c>
    </row>
    <row r="21" spans="1:3">
      <c r="A21" s="161" t="s">
        <v>132</v>
      </c>
      <c r="B21" s="6"/>
      <c r="C21" s="183">
        <v>5.6193721889635118E-2</v>
      </c>
    </row>
    <row r="22" spans="1:3">
      <c r="A22" s="161" t="s">
        <v>116</v>
      </c>
      <c r="C22" s="183">
        <v>5.5588410886742767E-2</v>
      </c>
    </row>
    <row r="23" spans="1:3">
      <c r="A23" s="161" t="s">
        <v>133</v>
      </c>
      <c r="C23" s="183">
        <v>5.1913520293058207E-2</v>
      </c>
    </row>
    <row r="24" spans="1:3">
      <c r="A24" s="161" t="s">
        <v>134</v>
      </c>
      <c r="C24" s="183">
        <v>3.808461470655064E-2</v>
      </c>
    </row>
    <row r="25" spans="1:3">
      <c r="A25" s="161" t="s">
        <v>135</v>
      </c>
      <c r="C25" s="183">
        <v>3.7663495044525847E-2</v>
      </c>
    </row>
    <row r="26" spans="1:3">
      <c r="A26" s="161" t="s">
        <v>131</v>
      </c>
      <c r="B26" s="6"/>
      <c r="C26" s="183">
        <v>2.7788600142801323E-2</v>
      </c>
    </row>
    <row r="27" spans="1:3">
      <c r="A27" s="22" t="s">
        <v>138</v>
      </c>
      <c r="C27" s="183">
        <v>2.670712347006704E-2</v>
      </c>
    </row>
    <row r="28" spans="1:3">
      <c r="A28" s="22" t="s">
        <v>141</v>
      </c>
      <c r="C28" s="183">
        <v>2.2216175765664176E-2</v>
      </c>
    </row>
    <row r="29" spans="1:3">
      <c r="A29" s="161" t="s">
        <v>136</v>
      </c>
      <c r="C29" s="183">
        <v>1.9315440759906127E-2</v>
      </c>
    </row>
    <row r="30" spans="1:3">
      <c r="A30" s="22" t="s">
        <v>142</v>
      </c>
      <c r="C30" s="183">
        <v>1.5142348682968376E-2</v>
      </c>
    </row>
    <row r="31" spans="1:3">
      <c r="A31" s="22" t="s">
        <v>145</v>
      </c>
      <c r="C31" s="183">
        <v>1.3194385904097133E-2</v>
      </c>
    </row>
    <row r="32" spans="1:3">
      <c r="A32" s="22" t="s">
        <v>143</v>
      </c>
      <c r="C32" s="183">
        <v>1.2349939005909666E-2</v>
      </c>
    </row>
    <row r="33" spans="1:11">
      <c r="A33" s="22" t="s">
        <v>144</v>
      </c>
      <c r="C33" s="183">
        <v>6.6196442076880135E-3</v>
      </c>
    </row>
    <row r="34" spans="1:11">
      <c r="A34" s="22" t="s">
        <v>140</v>
      </c>
      <c r="C34" s="183">
        <v>3.2879928315411866E-3</v>
      </c>
      <c r="D34" s="184"/>
    </row>
    <row r="35" spans="1:11">
      <c r="A35" s="22" t="s">
        <v>139</v>
      </c>
      <c r="C35" s="183">
        <v>-2.4717566369578364E-2</v>
      </c>
    </row>
    <row r="36" spans="1:11">
      <c r="A36" s="22"/>
      <c r="C36" s="12"/>
      <c r="D36" s="12"/>
      <c r="E36" s="12"/>
      <c r="F36" s="12"/>
      <c r="G36" s="12"/>
      <c r="H36" s="12"/>
      <c r="I36" s="165"/>
    </row>
    <row r="37" spans="1:11">
      <c r="A37" s="22"/>
      <c r="C37" s="12"/>
      <c r="D37" s="12"/>
      <c r="E37" s="12"/>
      <c r="F37" s="12"/>
      <c r="G37" s="12"/>
      <c r="H37" s="12"/>
      <c r="I37" s="165"/>
      <c r="J37" s="184"/>
      <c r="K37" s="162"/>
    </row>
    <row r="38" spans="1:11">
      <c r="A38" s="22"/>
      <c r="C38" s="12"/>
      <c r="D38" s="12"/>
      <c r="E38" s="12"/>
      <c r="F38" s="12"/>
      <c r="G38" s="12"/>
      <c r="H38" s="12"/>
      <c r="I38" s="165"/>
      <c r="J38" s="164"/>
      <c r="K38" s="162"/>
    </row>
    <row r="39" spans="1:11">
      <c r="A39" s="22"/>
      <c r="C39" s="12"/>
      <c r="D39" s="12"/>
      <c r="E39" s="12"/>
      <c r="F39" s="12"/>
      <c r="G39" s="12"/>
      <c r="H39" s="12"/>
      <c r="I39" s="165"/>
      <c r="J39" s="164"/>
      <c r="K39" s="162"/>
    </row>
    <row r="40" spans="1:11">
      <c r="A40" s="22"/>
      <c r="C40" s="12"/>
      <c r="D40" s="12"/>
      <c r="E40" s="12"/>
      <c r="F40" s="12"/>
      <c r="G40" s="12"/>
      <c r="H40" s="12"/>
      <c r="I40" s="165"/>
      <c r="J40" s="164"/>
      <c r="K40" s="162"/>
    </row>
    <row r="41" spans="1:11">
      <c r="A41" s="22"/>
      <c r="C41" s="12"/>
      <c r="D41" s="12"/>
      <c r="E41" s="12"/>
      <c r="F41" s="12"/>
      <c r="G41" s="12"/>
      <c r="H41" s="12"/>
      <c r="I41" s="165"/>
      <c r="J41" s="164"/>
    </row>
    <row r="42" spans="1:11">
      <c r="A42" s="22"/>
      <c r="C42" s="12"/>
      <c r="D42" s="12"/>
      <c r="E42" s="12"/>
      <c r="F42" s="12"/>
      <c r="G42" s="12"/>
      <c r="H42" s="12"/>
      <c r="I42" s="165"/>
      <c r="J42" s="164"/>
      <c r="K42" s="162"/>
    </row>
    <row r="43" spans="1:11">
      <c r="A43" s="22"/>
      <c r="C43" s="12"/>
      <c r="D43" s="12"/>
      <c r="E43" s="12"/>
      <c r="F43" s="12"/>
      <c r="G43" s="12"/>
      <c r="H43" s="12"/>
      <c r="I43" s="165"/>
      <c r="J43" s="163"/>
    </row>
    <row r="44" spans="1:11">
      <c r="A44" s="22"/>
      <c r="C44" s="12"/>
      <c r="D44" s="12"/>
      <c r="E44" s="12"/>
      <c r="F44" s="12"/>
      <c r="G44" s="12"/>
      <c r="H44" s="12"/>
      <c r="I44" s="165"/>
      <c r="J44" s="164"/>
      <c r="K44" s="162"/>
    </row>
    <row r="45" spans="1:11">
      <c r="A45" s="22"/>
      <c r="C45" s="12"/>
      <c r="D45" s="12"/>
      <c r="E45" s="12"/>
      <c r="F45" s="12"/>
      <c r="G45" s="12"/>
      <c r="H45" s="12"/>
      <c r="I45" s="165"/>
      <c r="J45" s="163"/>
      <c r="K45" s="162"/>
    </row>
    <row r="46" spans="1:11">
      <c r="A46" s="22"/>
      <c r="C46" s="12"/>
      <c r="D46" s="12"/>
      <c r="E46" s="12"/>
      <c r="F46" s="12"/>
      <c r="G46" s="12"/>
      <c r="H46" s="12"/>
      <c r="I46" s="165"/>
      <c r="J46" s="163"/>
    </row>
    <row r="47" spans="1:11">
      <c r="A47" s="22"/>
      <c r="C47" s="12"/>
      <c r="D47" s="12"/>
      <c r="E47" s="12"/>
      <c r="F47" s="12"/>
      <c r="G47" s="12"/>
      <c r="H47" s="12"/>
      <c r="I47" s="165"/>
      <c r="J47" s="164"/>
    </row>
    <row r="48" spans="1:11">
      <c r="A48" s="22"/>
      <c r="C48" s="12"/>
      <c r="D48" s="12"/>
      <c r="E48" s="12"/>
      <c r="F48" s="12"/>
      <c r="G48" s="12"/>
      <c r="H48" s="12"/>
      <c r="I48" s="165"/>
      <c r="J48" s="81"/>
    </row>
    <row r="49" spans="1:11">
      <c r="A49" s="22"/>
      <c r="C49" s="12"/>
      <c r="D49" s="12"/>
      <c r="E49" s="12"/>
      <c r="F49" s="12"/>
      <c r="G49" s="12"/>
      <c r="H49" s="12"/>
      <c r="I49" s="12"/>
      <c r="J49" s="81"/>
      <c r="K49" s="162"/>
    </row>
    <row r="50" spans="1:11">
      <c r="A50" s="22"/>
      <c r="C50" s="12"/>
      <c r="D50" s="12"/>
      <c r="E50" s="12"/>
      <c r="F50" s="12"/>
      <c r="G50" s="12"/>
      <c r="H50" s="12"/>
      <c r="I50" s="12"/>
      <c r="J50" s="164"/>
      <c r="K50" s="162"/>
    </row>
    <row r="51" spans="1:11">
      <c r="A51" s="22"/>
      <c r="C51" s="12"/>
      <c r="D51" s="12"/>
      <c r="E51" s="12"/>
      <c r="F51" s="12"/>
      <c r="G51" s="12"/>
      <c r="H51" s="12"/>
      <c r="I51" s="12"/>
      <c r="J51" s="163"/>
      <c r="K51" s="162"/>
    </row>
    <row r="52" spans="1:11">
      <c r="A52" s="22"/>
      <c r="C52" s="12"/>
      <c r="D52" s="12"/>
      <c r="E52" s="12"/>
      <c r="F52" s="12"/>
      <c r="G52" s="12"/>
      <c r="H52" s="12"/>
      <c r="I52" s="12"/>
      <c r="J52" s="163"/>
    </row>
    <row r="53" spans="1:11">
      <c r="A53" s="22"/>
      <c r="C53" s="12"/>
      <c r="D53" s="12"/>
      <c r="E53" s="12"/>
      <c r="F53" s="12"/>
      <c r="G53" s="12"/>
      <c r="H53" s="12"/>
      <c r="I53" s="12"/>
      <c r="J53" s="81"/>
      <c r="K53" s="162"/>
    </row>
    <row r="54" spans="1:11">
      <c r="A54" s="22"/>
      <c r="C54" s="12"/>
      <c r="D54" s="12"/>
      <c r="E54" s="12"/>
      <c r="F54" s="12"/>
      <c r="G54" s="12"/>
      <c r="H54" s="12"/>
      <c r="I54" s="12"/>
      <c r="J54" s="164"/>
      <c r="K54" s="162"/>
    </row>
    <row r="55" spans="1:11">
      <c r="A55" s="22"/>
      <c r="C55" s="12"/>
      <c r="D55" s="12"/>
      <c r="E55" s="12"/>
      <c r="F55" s="12"/>
      <c r="G55" s="12"/>
      <c r="H55" s="12"/>
      <c r="I55" s="12"/>
      <c r="J55" s="81"/>
      <c r="K55" s="162"/>
    </row>
    <row r="56" spans="1:11">
      <c r="A56" s="22"/>
      <c r="C56" s="12"/>
      <c r="D56" s="12"/>
      <c r="E56" s="12"/>
      <c r="F56" s="12"/>
      <c r="G56" s="12"/>
      <c r="H56" s="12"/>
      <c r="I56" s="12"/>
      <c r="J56" s="81"/>
    </row>
    <row r="57" spans="1:11">
      <c r="A57" s="22"/>
      <c r="C57" s="12"/>
      <c r="D57" s="12"/>
      <c r="E57" s="12"/>
      <c r="F57" s="12"/>
      <c r="G57" s="12"/>
      <c r="H57" s="12"/>
      <c r="I57" s="12"/>
      <c r="J57" s="81"/>
      <c r="K57" s="162"/>
    </row>
    <row r="58" spans="1:11">
      <c r="A58" s="22"/>
      <c r="C58" s="12"/>
      <c r="D58" s="12"/>
      <c r="E58" s="12"/>
      <c r="F58" s="12"/>
      <c r="G58" s="12"/>
      <c r="H58" s="12"/>
      <c r="I58" s="12"/>
      <c r="J58" s="163"/>
      <c r="K58" s="162"/>
    </row>
    <row r="59" spans="1:11">
      <c r="A59" s="22"/>
      <c r="C59" s="12"/>
      <c r="D59" s="12"/>
      <c r="E59" s="12"/>
      <c r="F59" s="12"/>
      <c r="G59" s="12"/>
      <c r="H59" s="12"/>
      <c r="I59" s="12"/>
      <c r="J59" s="81"/>
      <c r="K59" s="162"/>
    </row>
    <row r="60" spans="1:11">
      <c r="A60" s="22"/>
      <c r="C60" s="12"/>
      <c r="D60" s="12"/>
      <c r="E60" s="12"/>
      <c r="F60" s="12"/>
      <c r="G60" s="12"/>
      <c r="H60" s="12"/>
      <c r="I60" s="12"/>
      <c r="J60" s="163"/>
      <c r="K60" s="162"/>
    </row>
    <row r="61" spans="1:11">
      <c r="A61" s="22"/>
      <c r="C61" s="12"/>
      <c r="D61" s="12"/>
      <c r="E61" s="12"/>
      <c r="F61" s="12"/>
      <c r="G61" s="12"/>
      <c r="H61" s="12"/>
      <c r="I61" s="12"/>
      <c r="J61" s="81"/>
      <c r="K61" s="162"/>
    </row>
    <row r="62" spans="1:11">
      <c r="A62" s="22"/>
      <c r="C62" s="12"/>
      <c r="D62" s="12"/>
      <c r="E62" s="12"/>
      <c r="F62" s="12"/>
      <c r="G62" s="12"/>
      <c r="H62" s="12"/>
      <c r="I62" s="12"/>
    </row>
    <row r="63" spans="1:11">
      <c r="A63" s="22"/>
      <c r="C63" s="12"/>
      <c r="D63" s="12"/>
      <c r="E63" s="12"/>
      <c r="F63" s="12"/>
      <c r="G63" s="12"/>
      <c r="H63" s="12"/>
      <c r="I63" s="12"/>
    </row>
    <row r="64" spans="1:11">
      <c r="A64" s="22"/>
      <c r="C64" s="12"/>
      <c r="D64" s="12"/>
      <c r="E64" s="12"/>
      <c r="F64" s="12"/>
      <c r="G64" s="12"/>
      <c r="H64" s="12"/>
      <c r="I64" s="12"/>
    </row>
    <row r="65" spans="1:9">
      <c r="A65" s="22"/>
      <c r="C65" s="12"/>
      <c r="D65" s="12"/>
      <c r="E65" s="12"/>
      <c r="F65" s="12"/>
      <c r="G65" s="12"/>
      <c r="H65" s="12"/>
      <c r="I65" s="12"/>
    </row>
    <row r="66" spans="1:9">
      <c r="A66" s="22"/>
      <c r="C66" s="12"/>
      <c r="D66" s="12"/>
      <c r="E66" s="12"/>
      <c r="F66" s="12"/>
      <c r="G66" s="12"/>
      <c r="H66" s="12"/>
      <c r="I66" s="12"/>
    </row>
    <row r="67" spans="1:9">
      <c r="A67" s="22"/>
      <c r="C67" s="12"/>
      <c r="D67" s="12"/>
      <c r="E67" s="12"/>
      <c r="F67" s="12"/>
      <c r="G67" s="12"/>
      <c r="H67" s="12"/>
      <c r="I67" s="12"/>
    </row>
    <row r="68" spans="1:9">
      <c r="A68" s="22"/>
      <c r="C68" s="12"/>
      <c r="D68" s="12"/>
      <c r="E68" s="12"/>
      <c r="F68" s="12"/>
      <c r="G68" s="12"/>
      <c r="H68" s="12"/>
      <c r="I68" s="12"/>
    </row>
    <row r="69" spans="1:9">
      <c r="A69" s="22"/>
      <c r="C69" s="12"/>
      <c r="D69" s="12"/>
      <c r="E69" s="12"/>
      <c r="F69" s="12"/>
      <c r="G69" s="12"/>
      <c r="H69" s="12"/>
      <c r="I69" s="12"/>
    </row>
    <row r="70" spans="1:9">
      <c r="A70" s="22"/>
      <c r="C70" s="12"/>
      <c r="D70" s="12"/>
      <c r="E70" s="12"/>
      <c r="F70" s="12"/>
      <c r="G70" s="12"/>
      <c r="H70" s="12"/>
      <c r="I70" s="12"/>
    </row>
    <row r="71" spans="1:9">
      <c r="A71" s="22"/>
      <c r="C71" s="12"/>
      <c r="D71" s="12"/>
      <c r="E71" s="12"/>
      <c r="F71" s="12"/>
      <c r="G71" s="12"/>
      <c r="H71" s="12"/>
      <c r="I71" s="12"/>
    </row>
    <row r="72" spans="1:9">
      <c r="A72" s="22"/>
      <c r="C72" s="12"/>
      <c r="D72" s="12"/>
      <c r="E72" s="12"/>
      <c r="F72" s="12"/>
      <c r="G72" s="12"/>
      <c r="H72" s="12"/>
      <c r="I72" s="12"/>
    </row>
    <row r="73" spans="1:9">
      <c r="A73" s="22"/>
      <c r="C73" s="12"/>
      <c r="D73" s="12"/>
      <c r="E73" s="12"/>
      <c r="F73" s="12"/>
      <c r="G73" s="12"/>
      <c r="H73" s="12"/>
      <c r="I73" s="12"/>
    </row>
    <row r="74" spans="1:9">
      <c r="A74" s="22"/>
      <c r="C74" s="12"/>
      <c r="D74" s="12"/>
      <c r="E74" s="12"/>
      <c r="F74" s="12"/>
      <c r="G74" s="12"/>
      <c r="H74" s="12"/>
      <c r="I74" s="12"/>
    </row>
    <row r="75" spans="1:9">
      <c r="A75" s="22"/>
      <c r="C75" s="12"/>
      <c r="D75" s="12"/>
      <c r="E75" s="12"/>
      <c r="F75" s="12"/>
      <c r="G75" s="12"/>
      <c r="H75" s="12"/>
      <c r="I75" s="12"/>
    </row>
    <row r="76" spans="1:9">
      <c r="A76" s="22"/>
      <c r="C76" s="12"/>
      <c r="D76" s="12"/>
      <c r="E76" s="12"/>
      <c r="F76" s="12"/>
      <c r="G76" s="12"/>
      <c r="H76" s="12"/>
      <c r="I76" s="12"/>
    </row>
    <row r="77" spans="1:9">
      <c r="A77" s="22"/>
      <c r="C77" s="12"/>
      <c r="D77" s="12"/>
      <c r="E77" s="12"/>
      <c r="F77" s="12"/>
      <c r="G77" s="12"/>
      <c r="H77" s="12"/>
      <c r="I77" s="12"/>
    </row>
    <row r="78" spans="1:9">
      <c r="A78" s="22"/>
      <c r="C78" s="12"/>
      <c r="D78" s="12"/>
      <c r="E78" s="12"/>
      <c r="F78" s="12"/>
      <c r="G78" s="12"/>
      <c r="H78" s="12"/>
      <c r="I78" s="12"/>
    </row>
    <row r="79" spans="1:9">
      <c r="A79" s="22"/>
      <c r="C79" s="12"/>
      <c r="D79" s="12"/>
      <c r="E79" s="12"/>
      <c r="F79" s="12"/>
      <c r="G79" s="12"/>
      <c r="H79" s="12"/>
      <c r="I79" s="12"/>
    </row>
    <row r="80" spans="1:9">
      <c r="A80" s="22"/>
      <c r="C80" s="12"/>
      <c r="D80" s="12"/>
      <c r="E80" s="12"/>
      <c r="F80" s="12"/>
      <c r="G80" s="12"/>
      <c r="H80" s="12"/>
      <c r="I80" s="12"/>
    </row>
    <row r="81" spans="1:9">
      <c r="A81" s="22"/>
      <c r="C81" s="12"/>
      <c r="D81" s="12"/>
      <c r="E81" s="12"/>
      <c r="F81" s="12"/>
      <c r="G81" s="12"/>
      <c r="H81" s="12"/>
      <c r="I81" s="12"/>
    </row>
    <row r="82" spans="1:9">
      <c r="A82" s="22"/>
      <c r="C82" s="12"/>
      <c r="D82" s="12"/>
      <c r="E82" s="12"/>
      <c r="F82" s="12"/>
      <c r="G82" s="12"/>
      <c r="H82" s="12"/>
      <c r="I82" s="12"/>
    </row>
    <row r="83" spans="1:9">
      <c r="A83" s="22"/>
      <c r="C83" s="12"/>
      <c r="D83" s="12"/>
      <c r="E83" s="12"/>
      <c r="F83" s="12"/>
      <c r="G83" s="12"/>
      <c r="H83" s="12"/>
      <c r="I83" s="12"/>
    </row>
    <row r="84" spans="1:9">
      <c r="A84" s="22"/>
      <c r="C84" s="12"/>
      <c r="D84" s="12"/>
      <c r="E84" s="12"/>
      <c r="F84" s="12"/>
      <c r="G84" s="12"/>
      <c r="H84" s="12"/>
      <c r="I84" s="12"/>
    </row>
    <row r="85" spans="1:9">
      <c r="A85" s="22"/>
      <c r="C85" s="12"/>
      <c r="D85" s="12"/>
      <c r="E85" s="12"/>
      <c r="F85" s="12"/>
      <c r="G85" s="12"/>
      <c r="H85" s="12"/>
      <c r="I85" s="12"/>
    </row>
    <row r="86" spans="1:9">
      <c r="A86" s="22"/>
      <c r="C86" s="12"/>
      <c r="D86" s="12"/>
      <c r="E86" s="12"/>
      <c r="F86" s="12"/>
      <c r="G86" s="12"/>
      <c r="H86" s="12"/>
      <c r="I86" s="12"/>
    </row>
    <row r="87" spans="1:9">
      <c r="A87" s="22"/>
      <c r="C87" s="12"/>
      <c r="D87" s="12"/>
      <c r="E87" s="12"/>
      <c r="F87" s="12"/>
      <c r="G87" s="12"/>
      <c r="H87" s="12"/>
      <c r="I87" s="12"/>
    </row>
    <row r="88" spans="1:9">
      <c r="A88" s="22"/>
      <c r="C88" s="12"/>
      <c r="D88" s="12"/>
      <c r="E88" s="12"/>
      <c r="F88" s="12"/>
      <c r="G88" s="12"/>
      <c r="H88" s="12"/>
      <c r="I88" s="12"/>
    </row>
    <row r="89" spans="1:9">
      <c r="A89" s="22"/>
      <c r="C89" s="12"/>
      <c r="D89" s="12"/>
      <c r="E89" s="12"/>
      <c r="F89" s="12"/>
      <c r="G89" s="12"/>
      <c r="H89" s="12"/>
      <c r="I89" s="12"/>
    </row>
    <row r="90" spans="1:9">
      <c r="A90" s="22"/>
      <c r="C90" s="12"/>
      <c r="D90" s="12"/>
      <c r="E90" s="12"/>
      <c r="F90" s="12"/>
      <c r="G90" s="12"/>
      <c r="H90" s="12"/>
      <c r="I90" s="12"/>
    </row>
    <row r="91" spans="1:9">
      <c r="A91" s="22"/>
      <c r="C91" s="12"/>
      <c r="D91" s="12"/>
      <c r="E91" s="12"/>
      <c r="F91" s="12"/>
      <c r="G91" s="12"/>
      <c r="H91" s="12"/>
      <c r="I91" s="12"/>
    </row>
    <row r="92" spans="1:9">
      <c r="A92" s="22"/>
      <c r="C92" s="12"/>
      <c r="D92" s="12"/>
      <c r="E92" s="12"/>
      <c r="F92" s="12"/>
      <c r="G92" s="12"/>
      <c r="H92" s="12"/>
      <c r="I92" s="12"/>
    </row>
    <row r="93" spans="1:9">
      <c r="A93" s="22"/>
      <c r="C93" s="12"/>
      <c r="D93" s="12"/>
      <c r="E93" s="12"/>
      <c r="F93" s="12"/>
      <c r="G93" s="12"/>
      <c r="H93" s="12"/>
      <c r="I93" s="12"/>
    </row>
    <row r="94" spans="1:9">
      <c r="A94" s="22"/>
      <c r="C94" s="12"/>
      <c r="D94" s="12"/>
      <c r="E94" s="12"/>
      <c r="F94" s="12"/>
      <c r="G94" s="12"/>
      <c r="H94" s="12"/>
      <c r="I94" s="12"/>
    </row>
    <row r="95" spans="1:9">
      <c r="A95" s="22"/>
      <c r="C95" s="12"/>
      <c r="D95" s="12"/>
      <c r="E95" s="12"/>
      <c r="F95" s="12"/>
      <c r="G95" s="12"/>
      <c r="H95" s="12"/>
      <c r="I95" s="12"/>
    </row>
    <row r="96" spans="1:9">
      <c r="A96" s="22"/>
      <c r="C96" s="12"/>
      <c r="D96" s="12"/>
      <c r="E96" s="12"/>
      <c r="F96" s="12"/>
      <c r="G96" s="12"/>
      <c r="H96" s="12"/>
      <c r="I96" s="12"/>
    </row>
    <row r="97" spans="1:9">
      <c r="A97" s="22"/>
      <c r="C97" s="12"/>
      <c r="D97" s="12"/>
      <c r="E97" s="12"/>
      <c r="F97" s="12"/>
      <c r="G97" s="12"/>
      <c r="H97" s="12"/>
      <c r="I97" s="12"/>
    </row>
    <row r="98" spans="1:9">
      <c r="A98" s="22"/>
      <c r="C98" s="12"/>
      <c r="D98" s="12"/>
      <c r="E98" s="12"/>
      <c r="F98" s="12"/>
      <c r="G98" s="12"/>
      <c r="H98" s="12"/>
      <c r="I98" s="12"/>
    </row>
    <row r="99" spans="1:9">
      <c r="A99" s="22"/>
      <c r="C99" s="12"/>
      <c r="D99" s="12"/>
      <c r="E99" s="12"/>
      <c r="F99" s="12"/>
      <c r="G99" s="12"/>
      <c r="H99" s="12"/>
      <c r="I99" s="12"/>
    </row>
    <row r="100" spans="1:9">
      <c r="A100" s="22"/>
      <c r="C100" s="12"/>
      <c r="D100" s="12"/>
      <c r="E100" s="12"/>
      <c r="F100" s="12"/>
      <c r="G100" s="12"/>
      <c r="H100" s="12"/>
      <c r="I100" s="12"/>
    </row>
    <row r="101" spans="1:9">
      <c r="A101" s="22"/>
      <c r="C101" s="12"/>
      <c r="D101" s="12"/>
      <c r="E101" s="12"/>
      <c r="F101" s="12"/>
      <c r="G101" s="12"/>
      <c r="H101" s="12"/>
      <c r="I101" s="12"/>
    </row>
    <row r="102" spans="1:9">
      <c r="A102" s="22"/>
      <c r="C102" s="12"/>
      <c r="D102" s="12"/>
      <c r="E102" s="12"/>
      <c r="F102" s="12"/>
      <c r="G102" s="12"/>
      <c r="H102" s="12"/>
      <c r="I102" s="12"/>
    </row>
    <row r="103" spans="1:9">
      <c r="A103" s="22"/>
      <c r="C103" s="12"/>
      <c r="D103" s="12"/>
      <c r="E103" s="12"/>
      <c r="F103" s="12"/>
      <c r="G103" s="12"/>
      <c r="H103" s="12"/>
      <c r="I103" s="12"/>
    </row>
    <row r="104" spans="1:9">
      <c r="A104" s="22"/>
      <c r="C104" s="12"/>
      <c r="D104" s="12"/>
      <c r="E104" s="12"/>
      <c r="F104" s="12"/>
      <c r="G104" s="12"/>
      <c r="H104" s="12"/>
      <c r="I104" s="12"/>
    </row>
    <row r="105" spans="1:9">
      <c r="A105" s="22"/>
      <c r="C105" s="12"/>
      <c r="D105" s="12"/>
      <c r="E105" s="12"/>
      <c r="F105" s="12"/>
      <c r="G105" s="12"/>
      <c r="H105" s="12"/>
      <c r="I105" s="12"/>
    </row>
    <row r="106" spans="1:9">
      <c r="A106" s="22"/>
      <c r="C106" s="12"/>
      <c r="D106" s="12"/>
      <c r="E106" s="12"/>
      <c r="F106" s="12"/>
      <c r="G106" s="12"/>
      <c r="H106" s="12"/>
      <c r="I106" s="12"/>
    </row>
    <row r="107" spans="1:9">
      <c r="A107" s="22"/>
      <c r="C107" s="12"/>
      <c r="D107" s="12"/>
      <c r="E107" s="12"/>
      <c r="F107" s="12"/>
      <c r="G107" s="12"/>
      <c r="H107" s="12"/>
      <c r="I107" s="12"/>
    </row>
    <row r="108" spans="1:9">
      <c r="A108" s="22"/>
      <c r="C108" s="12"/>
      <c r="D108" s="12"/>
      <c r="E108" s="12"/>
      <c r="F108" s="12"/>
      <c r="G108" s="12"/>
      <c r="H108" s="12"/>
      <c r="I108" s="12"/>
    </row>
    <row r="109" spans="1:9">
      <c r="A109" s="22"/>
      <c r="C109" s="12"/>
      <c r="D109" s="12"/>
      <c r="E109" s="12"/>
      <c r="F109" s="12"/>
      <c r="G109" s="12"/>
      <c r="H109" s="12"/>
      <c r="I109" s="12"/>
    </row>
    <row r="110" spans="1:9">
      <c r="A110" s="22"/>
      <c r="C110" s="12"/>
      <c r="D110" s="12"/>
      <c r="E110" s="12"/>
      <c r="F110" s="12"/>
      <c r="G110" s="12"/>
      <c r="H110" s="12"/>
      <c r="I110" s="12"/>
    </row>
    <row r="111" spans="1:9">
      <c r="A111" s="22"/>
      <c r="C111" s="12"/>
      <c r="D111" s="12"/>
      <c r="E111" s="12"/>
      <c r="F111" s="12"/>
      <c r="G111" s="12"/>
      <c r="H111" s="12"/>
      <c r="I111" s="12"/>
    </row>
    <row r="112" spans="1:9">
      <c r="A112" s="22"/>
      <c r="C112" s="12"/>
      <c r="D112" s="12"/>
      <c r="E112" s="12"/>
      <c r="F112" s="12"/>
      <c r="G112" s="12"/>
      <c r="H112" s="12"/>
      <c r="I112" s="12"/>
    </row>
    <row r="113" spans="1:9">
      <c r="A113" s="22"/>
      <c r="C113" s="12"/>
      <c r="D113" s="12"/>
      <c r="E113" s="12"/>
      <c r="F113" s="12"/>
      <c r="G113" s="12"/>
      <c r="H113" s="12"/>
      <c r="I113" s="12"/>
    </row>
    <row r="114" spans="1:9">
      <c r="A114" s="22"/>
      <c r="C114" s="12"/>
      <c r="D114" s="12"/>
      <c r="E114" s="12"/>
      <c r="F114" s="12"/>
      <c r="G114" s="12"/>
      <c r="H114" s="12"/>
      <c r="I114" s="12"/>
    </row>
    <row r="115" spans="1:9">
      <c r="A115" s="22"/>
      <c r="C115" s="12"/>
      <c r="D115" s="12"/>
      <c r="E115" s="12"/>
      <c r="F115" s="12"/>
      <c r="G115" s="12"/>
      <c r="H115" s="12"/>
      <c r="I115" s="12"/>
    </row>
    <row r="116" spans="1:9">
      <c r="A116" s="22"/>
      <c r="C116" s="12"/>
      <c r="D116" s="12"/>
      <c r="E116" s="12"/>
      <c r="F116" s="12"/>
      <c r="G116" s="12"/>
      <c r="H116" s="12"/>
      <c r="I116" s="12"/>
    </row>
    <row r="117" spans="1:9">
      <c r="A117" s="22"/>
      <c r="C117" s="12"/>
      <c r="D117" s="12"/>
      <c r="E117" s="12"/>
      <c r="F117" s="12"/>
      <c r="G117" s="12"/>
      <c r="H117" s="12"/>
      <c r="I117" s="12"/>
    </row>
    <row r="118" spans="1:9">
      <c r="A118" s="22"/>
      <c r="C118" s="12"/>
      <c r="D118" s="12"/>
      <c r="E118" s="12"/>
      <c r="F118" s="12"/>
      <c r="G118" s="12"/>
      <c r="H118" s="12"/>
      <c r="I118" s="12"/>
    </row>
    <row r="119" spans="1:9">
      <c r="A119" s="22"/>
      <c r="C119" s="12"/>
      <c r="D119" s="12"/>
      <c r="E119" s="12"/>
      <c r="F119" s="12"/>
      <c r="G119" s="12"/>
      <c r="H119" s="12"/>
      <c r="I119" s="12"/>
    </row>
    <row r="120" spans="1:9">
      <c r="A120" s="22"/>
      <c r="C120" s="12"/>
      <c r="D120" s="12"/>
      <c r="E120" s="12"/>
      <c r="F120" s="12"/>
      <c r="G120" s="12"/>
      <c r="H120" s="12"/>
      <c r="I120" s="12"/>
    </row>
    <row r="121" spans="1:9">
      <c r="A121" s="22"/>
      <c r="C121" s="12"/>
      <c r="D121" s="12"/>
      <c r="E121" s="12"/>
      <c r="F121" s="12"/>
      <c r="G121" s="12"/>
      <c r="H121" s="12"/>
      <c r="I121" s="12"/>
    </row>
    <row r="122" spans="1:9">
      <c r="A122" s="22"/>
      <c r="C122" s="12"/>
      <c r="D122" s="12"/>
      <c r="E122" s="12"/>
      <c r="F122" s="12"/>
      <c r="G122" s="12"/>
      <c r="H122" s="12"/>
      <c r="I122" s="12"/>
    </row>
    <row r="123" spans="1:9">
      <c r="A123" s="22"/>
      <c r="C123" s="12"/>
      <c r="D123" s="12"/>
      <c r="E123" s="12"/>
      <c r="F123" s="12"/>
      <c r="G123" s="12"/>
      <c r="H123" s="12"/>
      <c r="I123" s="12"/>
    </row>
    <row r="124" spans="1:9">
      <c r="A124" s="22"/>
      <c r="C124" s="12"/>
      <c r="D124" s="12"/>
      <c r="E124" s="12"/>
      <c r="F124" s="12"/>
      <c r="G124" s="12"/>
      <c r="H124" s="12"/>
      <c r="I124" s="12"/>
    </row>
    <row r="125" spans="1:9">
      <c r="A125" s="22"/>
      <c r="C125" s="12"/>
      <c r="D125" s="12"/>
      <c r="E125" s="12"/>
      <c r="F125" s="12"/>
      <c r="G125" s="12"/>
      <c r="H125" s="12"/>
      <c r="I125" s="12"/>
    </row>
    <row r="126" spans="1:9">
      <c r="A126" s="22"/>
      <c r="C126" s="12"/>
      <c r="D126" s="12"/>
      <c r="E126" s="12"/>
      <c r="F126" s="12"/>
      <c r="G126" s="12"/>
      <c r="H126" s="12"/>
      <c r="I126" s="12"/>
    </row>
    <row r="127" spans="1:9">
      <c r="A127" s="22"/>
      <c r="C127" s="12"/>
      <c r="D127" s="12"/>
      <c r="E127" s="12"/>
      <c r="F127" s="12"/>
      <c r="G127" s="12"/>
      <c r="H127" s="12"/>
      <c r="I127" s="12"/>
    </row>
    <row r="128" spans="1:9">
      <c r="A128" s="22"/>
      <c r="C128" s="12"/>
      <c r="D128" s="12"/>
      <c r="E128" s="12"/>
      <c r="F128" s="12"/>
      <c r="G128" s="12"/>
      <c r="H128" s="12"/>
      <c r="I128" s="12"/>
    </row>
  </sheetData>
  <hyperlinks>
    <hyperlink ref="A1" location="Índice!A1" display="Voltar" xr:uid="{43732B69-5060-43FA-B164-7EE0057105A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51D-EE8E-474E-9D94-DD32219C634E}">
  <sheetPr>
    <tabColor rgb="FF00B0F0"/>
  </sheetPr>
  <dimension ref="A1:G4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1" sqref="O31"/>
    </sheetView>
  </sheetViews>
  <sheetFormatPr defaultColWidth="9.140625" defaultRowHeight="15"/>
  <cols>
    <col min="1" max="1" width="13" style="185" customWidth="1"/>
    <col min="2" max="2" width="8.5703125" style="185" customWidth="1"/>
    <col min="3" max="5" width="17" style="186" customWidth="1"/>
    <col min="6" max="9" width="17" style="185" customWidth="1"/>
    <col min="10" max="16384" width="9.140625" style="185"/>
  </cols>
  <sheetData>
    <row r="1" spans="1:7">
      <c r="A1" s="1" t="s">
        <v>4</v>
      </c>
    </row>
    <row r="2" spans="1:7" ht="23.25">
      <c r="G2" s="7" t="s">
        <v>0</v>
      </c>
    </row>
    <row r="5" spans="1:7">
      <c r="C5" s="37" t="str">
        <f>Índice!AD54</f>
        <v>Gráfico 28 - Diferença entre preços gasolina C e hidratado, produção e consumo do EHC – Brasil</v>
      </c>
    </row>
    <row r="7" spans="1:7">
      <c r="A7" s="4"/>
      <c r="B7" s="2"/>
      <c r="C7" s="176" t="s">
        <v>306</v>
      </c>
      <c r="D7" s="176" t="s">
        <v>307</v>
      </c>
      <c r="E7" s="176" t="s">
        <v>308</v>
      </c>
    </row>
    <row r="8" spans="1:7">
      <c r="A8" s="2"/>
      <c r="B8" s="4"/>
      <c r="C8" s="32"/>
      <c r="D8" s="190"/>
      <c r="E8" s="190"/>
    </row>
    <row r="9" spans="1:7">
      <c r="A9" s="188">
        <v>44927</v>
      </c>
      <c r="C9" s="127">
        <v>1.2234102853523314</v>
      </c>
      <c r="D9" s="127">
        <v>1.056971275</v>
      </c>
      <c r="E9" s="127">
        <v>0.31848599999999999</v>
      </c>
    </row>
    <row r="10" spans="1:7">
      <c r="A10" s="188">
        <v>44958</v>
      </c>
      <c r="C10" s="127">
        <v>1.3318605763779474</v>
      </c>
      <c r="D10" s="127">
        <v>1.095355021</v>
      </c>
      <c r="E10" s="127">
        <v>0.28326099999999999</v>
      </c>
    </row>
    <row r="11" spans="1:7">
      <c r="A11" s="188">
        <v>44986</v>
      </c>
      <c r="C11" s="127">
        <v>1.6158340503983109</v>
      </c>
      <c r="D11" s="127">
        <v>1.2609077770000003</v>
      </c>
      <c r="E11" s="127">
        <v>0.529609</v>
      </c>
    </row>
    <row r="12" spans="1:7">
      <c r="A12" s="188">
        <v>45017</v>
      </c>
      <c r="C12" s="127">
        <v>1.5437464993591741</v>
      </c>
      <c r="D12" s="127">
        <v>1.1598690360000004</v>
      </c>
      <c r="E12" s="127">
        <v>1.086309</v>
      </c>
    </row>
    <row r="13" spans="1:7">
      <c r="A13" s="188">
        <v>45047</v>
      </c>
      <c r="C13" s="127">
        <v>1.4253561979858684</v>
      </c>
      <c r="D13" s="127">
        <v>1.2039773669999998</v>
      </c>
      <c r="E13" s="127">
        <v>2.3747120000000002</v>
      </c>
    </row>
    <row r="14" spans="1:7">
      <c r="A14" s="188">
        <v>45078</v>
      </c>
      <c r="C14" s="127">
        <v>1.6378677692205463</v>
      </c>
      <c r="D14" s="127">
        <v>1.1753689830000003</v>
      </c>
      <c r="E14" s="127">
        <v>2.3704710000000002</v>
      </c>
    </row>
    <row r="15" spans="1:7">
      <c r="A15" s="188">
        <v>45108</v>
      </c>
      <c r="C15" s="127">
        <v>1.8235139660032686</v>
      </c>
      <c r="D15" s="127">
        <v>1.1608735539999999</v>
      </c>
      <c r="E15" s="127">
        <v>3.0296059999999998</v>
      </c>
    </row>
    <row r="16" spans="1:7">
      <c r="A16" s="188">
        <v>45139</v>
      </c>
      <c r="C16" s="127">
        <v>2.0860515354363778</v>
      </c>
      <c r="D16" s="127">
        <v>1.3986226620000002</v>
      </c>
      <c r="E16" s="127">
        <v>2.9757449999999999</v>
      </c>
    </row>
    <row r="17" spans="1:6">
      <c r="A17" s="188">
        <v>45170</v>
      </c>
      <c r="C17" s="127">
        <v>2.1782294009890024</v>
      </c>
      <c r="D17" s="127">
        <v>1.4910755810000003</v>
      </c>
      <c r="E17" s="127">
        <v>2.7995589999999999</v>
      </c>
    </row>
    <row r="18" spans="1:6">
      <c r="A18" s="188">
        <v>45200</v>
      </c>
      <c r="C18" s="127">
        <v>2.1250982745250977</v>
      </c>
      <c r="D18" s="127">
        <v>1.5790722329999993</v>
      </c>
      <c r="E18" s="127">
        <v>2.4627910000000002</v>
      </c>
    </row>
    <row r="19" spans="1:6">
      <c r="A19" s="188">
        <v>45231</v>
      </c>
      <c r="C19" s="127">
        <v>2.066364870621221</v>
      </c>
      <c r="D19" s="127">
        <v>1.600016635</v>
      </c>
      <c r="E19" s="127">
        <v>2.0293640000000002</v>
      </c>
    </row>
    <row r="20" spans="1:6">
      <c r="A20" s="188">
        <v>45261</v>
      </c>
      <c r="C20" s="127">
        <v>2.0933391781862905</v>
      </c>
      <c r="D20" s="127">
        <v>1.8527900350000004</v>
      </c>
      <c r="E20" s="127">
        <v>1.197233</v>
      </c>
    </row>
    <row r="21" spans="1:6">
      <c r="C21" s="185"/>
      <c r="D21" s="185"/>
      <c r="E21" s="185"/>
    </row>
    <row r="22" spans="1:6">
      <c r="C22" s="185"/>
      <c r="D22" s="185"/>
      <c r="E22" s="185"/>
    </row>
    <row r="23" spans="1:6">
      <c r="C23" s="185"/>
      <c r="D23" s="185"/>
      <c r="E23" s="185"/>
    </row>
    <row r="24" spans="1:6">
      <c r="C24" s="185"/>
      <c r="D24" s="185"/>
      <c r="E24" s="185"/>
    </row>
    <row r="25" spans="1:6">
      <c r="A25"/>
      <c r="B25"/>
      <c r="C25"/>
      <c r="D25"/>
      <c r="E25"/>
      <c r="F25" s="187"/>
    </row>
    <row r="26" spans="1:6">
      <c r="A26"/>
      <c r="B26"/>
      <c r="C26"/>
      <c r="D26"/>
      <c r="E26"/>
      <c r="F26" s="187"/>
    </row>
    <row r="27" spans="1:6">
      <c r="A27"/>
      <c r="B27"/>
      <c r="C27"/>
      <c r="D27"/>
      <c r="E27"/>
      <c r="F27" s="187"/>
    </row>
    <row r="28" spans="1:6">
      <c r="A28" s="22"/>
      <c r="B28" s="2"/>
      <c r="C28" s="183"/>
      <c r="F28" s="187"/>
    </row>
    <row r="29" spans="1:6">
      <c r="A29" s="161"/>
      <c r="B29" s="2"/>
      <c r="C29" s="183"/>
      <c r="D29" s="189"/>
      <c r="F29" s="187"/>
    </row>
    <row r="30" spans="1:6">
      <c r="A30" s="22"/>
      <c r="B30" s="2"/>
      <c r="C30" s="183"/>
      <c r="F30" s="187"/>
    </row>
    <row r="31" spans="1:6">
      <c r="A31" s="22"/>
      <c r="B31" s="2"/>
      <c r="C31" s="183"/>
      <c r="F31" s="187"/>
    </row>
    <row r="32" spans="1:6">
      <c r="A32" s="22"/>
      <c r="B32" s="2"/>
      <c r="C32" s="183"/>
      <c r="F32" s="187"/>
    </row>
    <row r="33" spans="1:6">
      <c r="A33" s="22"/>
      <c r="B33" s="2"/>
      <c r="C33" s="183"/>
      <c r="F33" s="187"/>
    </row>
    <row r="34" spans="1:6">
      <c r="A34" s="22"/>
      <c r="B34" s="2"/>
      <c r="C34" s="183"/>
      <c r="F34" s="187"/>
    </row>
    <row r="35" spans="1:6">
      <c r="A35" s="22"/>
      <c r="B35" s="2"/>
      <c r="C35" s="183"/>
      <c r="F35" s="187"/>
    </row>
    <row r="36" spans="1:6">
      <c r="F36" s="187"/>
    </row>
    <row r="37" spans="1:6">
      <c r="F37" s="187"/>
    </row>
    <row r="38" spans="1:6">
      <c r="F38" s="187"/>
    </row>
    <row r="39" spans="1:6">
      <c r="F39" s="187"/>
    </row>
    <row r="40" spans="1:6">
      <c r="F40" s="187"/>
    </row>
    <row r="41" spans="1:6">
      <c r="F41" s="187"/>
    </row>
    <row r="42" spans="1:6">
      <c r="F42" s="187"/>
    </row>
    <row r="43" spans="1:6">
      <c r="F43" s="187"/>
    </row>
    <row r="44" spans="1:6">
      <c r="F44" s="187"/>
    </row>
    <row r="45" spans="1:6">
      <c r="F45" s="187"/>
    </row>
    <row r="46" spans="1:6">
      <c r="F46" s="187"/>
    </row>
    <row r="47" spans="1:6">
      <c r="F47" s="187"/>
    </row>
    <row r="48" spans="1:6">
      <c r="F48" s="187"/>
    </row>
  </sheetData>
  <hyperlinks>
    <hyperlink ref="A1" location="Índice!A1" display="Voltar" xr:uid="{29AC544D-6F3E-46E7-A2A3-0F6802B7E1F2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0B0F0"/>
  </sheetPr>
  <dimension ref="A1:AJ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3.5703125" style="2" customWidth="1"/>
    <col min="8" max="8" width="11.5703125" style="2" bestFit="1" customWidth="1"/>
    <col min="9" max="11" width="11.42578125" style="2" customWidth="1"/>
    <col min="12" max="13" width="5.5703125" style="2" customWidth="1"/>
    <col min="14" max="14" width="11.5703125" style="2" bestFit="1" customWidth="1"/>
    <col min="15" max="17" width="11.42578125" style="2" customWidth="1"/>
    <col min="18" max="18" width="5.5703125" style="2" customWidth="1"/>
    <col min="19" max="16384" width="9.42578125" style="2"/>
  </cols>
  <sheetData>
    <row r="1" spans="1:36">
      <c r="A1" s="1" t="s">
        <v>4</v>
      </c>
      <c r="B1" s="1"/>
    </row>
    <row r="2" spans="1:36" ht="6" customHeight="1"/>
    <row r="3" spans="1:36" s="52" customFormat="1" ht="23.25">
      <c r="D3" s="10"/>
      <c r="E3" s="10"/>
      <c r="F3" s="10"/>
      <c r="G3" s="7" t="s"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6" spans="1:36">
      <c r="C6" s="13" t="str">
        <f>Índice!Q10</f>
        <v>Gráfico 2 - Participação da cana planta na área total colhida e produtividade (Brasil)</v>
      </c>
      <c r="D6" s="13"/>
      <c r="E6" s="13"/>
      <c r="F6" s="13"/>
    </row>
    <row r="8" spans="1:36" ht="30">
      <c r="A8" s="4" t="s">
        <v>5</v>
      </c>
      <c r="B8" s="4"/>
      <c r="C8" s="5" t="s">
        <v>19</v>
      </c>
      <c r="D8" s="5" t="s">
        <v>20</v>
      </c>
      <c r="E8" s="5" t="s">
        <v>21</v>
      </c>
      <c r="F8" s="5" t="s">
        <v>22</v>
      </c>
      <c r="G8" s="19" t="s">
        <v>23</v>
      </c>
    </row>
    <row r="9" spans="1:36">
      <c r="A9" s="6"/>
      <c r="B9" s="6"/>
      <c r="C9" s="206" t="s">
        <v>24</v>
      </c>
      <c r="D9" s="206"/>
      <c r="E9" s="206"/>
      <c r="F9" s="207"/>
      <c r="G9" s="16" t="s">
        <v>25</v>
      </c>
    </row>
    <row r="10" spans="1:36">
      <c r="A10" s="8" t="s">
        <v>9</v>
      </c>
      <c r="B10" s="6"/>
      <c r="C10" s="14">
        <v>0.20603652898801367</v>
      </c>
      <c r="D10" s="14">
        <v>0.18</v>
      </c>
      <c r="E10" s="14">
        <v>6.9949661751862208E-2</v>
      </c>
      <c r="F10" s="14">
        <v>0.13608686723615143</v>
      </c>
      <c r="G10" s="17">
        <v>70.495000000000005</v>
      </c>
    </row>
    <row r="11" spans="1:36">
      <c r="A11" s="8" t="s">
        <v>10</v>
      </c>
      <c r="B11" s="6"/>
      <c r="C11" s="14">
        <v>0.19509656716620891</v>
      </c>
      <c r="D11" s="14">
        <v>0.18</v>
      </c>
      <c r="E11" s="14">
        <v>4.9436748255781093E-2</v>
      </c>
      <c r="F11" s="14">
        <v>0.14565981891042784</v>
      </c>
      <c r="G11" s="17">
        <v>76.903000000000006</v>
      </c>
    </row>
    <row r="12" spans="1:36">
      <c r="A12" s="8" t="s">
        <v>11</v>
      </c>
      <c r="B12" s="6"/>
      <c r="C12" s="14">
        <v>0.10416869889050964</v>
      </c>
      <c r="D12" s="14">
        <v>0.18</v>
      </c>
      <c r="E12" s="14">
        <v>2.1053373916339699E-2</v>
      </c>
      <c r="F12" s="14">
        <v>8.311532497416993E-2</v>
      </c>
      <c r="G12" s="17">
        <v>72.623000000000005</v>
      </c>
    </row>
    <row r="13" spans="1:36">
      <c r="A13" s="8" t="s">
        <v>12</v>
      </c>
      <c r="B13" s="6"/>
      <c r="C13" s="14">
        <v>0.10982186015448782</v>
      </c>
      <c r="D13" s="14">
        <v>0.18</v>
      </c>
      <c r="E13" s="14">
        <v>1.8192917181726255E-2</v>
      </c>
      <c r="F13" s="14">
        <v>9.1628942972761557E-2</v>
      </c>
      <c r="G13" s="17">
        <v>72.543000000000006</v>
      </c>
    </row>
    <row r="14" spans="1:36">
      <c r="A14" s="6" t="s">
        <v>13</v>
      </c>
      <c r="B14" s="6"/>
      <c r="C14" s="14">
        <v>0.13652974092982403</v>
      </c>
      <c r="D14" s="14">
        <v>0.18</v>
      </c>
      <c r="E14" s="14">
        <v>2.3789246600716761E-2</v>
      </c>
      <c r="F14" s="14">
        <v>0.11274049432910727</v>
      </c>
      <c r="G14" s="17">
        <v>72.233999999999995</v>
      </c>
    </row>
    <row r="15" spans="1:36">
      <c r="A15" s="6" t="s">
        <v>14</v>
      </c>
      <c r="B15" s="6"/>
      <c r="C15" s="14">
        <v>0.15175232468058594</v>
      </c>
      <c r="D15" s="14">
        <v>0.18</v>
      </c>
      <c r="E15" s="14">
        <v>2.6399861702175752E-2</v>
      </c>
      <c r="F15" s="14">
        <v>0.12535246297841016</v>
      </c>
      <c r="G15" s="17">
        <v>76.132999999999996</v>
      </c>
    </row>
    <row r="16" spans="1:36">
      <c r="A16" s="6" t="s">
        <v>15</v>
      </c>
      <c r="B16" s="6"/>
      <c r="C16" s="14">
        <v>0.1627921236100198</v>
      </c>
      <c r="D16" s="14">
        <v>0.18</v>
      </c>
      <c r="E16" s="14">
        <v>2.383378457036928E-2</v>
      </c>
      <c r="F16" s="14">
        <v>0.13895833903965052</v>
      </c>
      <c r="G16" s="17">
        <v>75.965000000000003</v>
      </c>
    </row>
    <row r="17" spans="1:7">
      <c r="A17" s="6" t="s">
        <v>16</v>
      </c>
      <c r="C17" s="14">
        <v>0.15329719290985586</v>
      </c>
      <c r="D17" s="14">
        <v>0.18</v>
      </c>
      <c r="E17" s="14">
        <v>2.0327617367653376E-2</v>
      </c>
      <c r="F17" s="14">
        <v>0.13296957554220248</v>
      </c>
      <c r="G17" s="17">
        <v>69.354844944798302</v>
      </c>
    </row>
    <row r="18" spans="1:7">
      <c r="A18" s="6" t="s">
        <v>17</v>
      </c>
      <c r="C18" s="14">
        <v>0.14807761200369227</v>
      </c>
      <c r="D18" s="14">
        <v>0.18</v>
      </c>
      <c r="E18" s="14">
        <v>1.653838315179762E-2</v>
      </c>
      <c r="F18" s="14">
        <v>0.13153922885189467</v>
      </c>
      <c r="G18" s="17">
        <v>73.655486687583803</v>
      </c>
    </row>
    <row r="19" spans="1:7">
      <c r="A19" s="6" t="s">
        <v>18</v>
      </c>
      <c r="C19" s="14">
        <v>0.18277058498124238</v>
      </c>
      <c r="D19" s="14">
        <v>0.18</v>
      </c>
      <c r="E19" s="14">
        <v>3.5842752052094258E-2</v>
      </c>
      <c r="F19" s="14">
        <v>0.14692783292914813</v>
      </c>
      <c r="G19" s="17">
        <v>85.579582949119398</v>
      </c>
    </row>
    <row r="20" spans="1:7">
      <c r="C20" s="101"/>
      <c r="E20" s="92"/>
      <c r="F20" s="92"/>
    </row>
    <row r="21" spans="1:7">
      <c r="C21" s="14"/>
      <c r="G21" s="14"/>
    </row>
  </sheetData>
  <mergeCells count="1">
    <mergeCell ref="C9:F9"/>
  </mergeCells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>
    <tabColor rgb="FF00B0F0"/>
  </sheetPr>
  <dimension ref="A1:EC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6" sqref="M6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3" style="2" customWidth="1"/>
    <col min="7" max="16384" width="9.42578125" style="2"/>
  </cols>
  <sheetData>
    <row r="1" spans="1:133">
      <c r="A1" s="1" t="s">
        <v>4</v>
      </c>
      <c r="B1" s="1"/>
    </row>
    <row r="2" spans="1:133" s="51" customFormat="1" ht="23.25">
      <c r="D2" s="7"/>
      <c r="E2" s="7"/>
      <c r="F2" s="7"/>
      <c r="G2" s="7"/>
      <c r="H2" s="7"/>
      <c r="I2" s="7"/>
      <c r="J2" s="7"/>
      <c r="K2" s="7" t="s"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</row>
    <row r="5" spans="1:133">
      <c r="C5" s="21" t="str">
        <f>Índice!AD58</f>
        <v>Gráfico 29 - Fluxo de usinas de etanol de cana e milho no Brasil</v>
      </c>
      <c r="D5" s="13"/>
      <c r="E5" s="13"/>
      <c r="F5" s="13"/>
    </row>
    <row r="6" spans="1:133">
      <c r="C6" s="29"/>
    </row>
    <row r="7" spans="1:133" ht="30">
      <c r="A7" s="4" t="s">
        <v>30</v>
      </c>
      <c r="C7" s="47" t="s">
        <v>147</v>
      </c>
      <c r="D7" s="47" t="s">
        <v>148</v>
      </c>
      <c r="E7" s="47" t="s">
        <v>149</v>
      </c>
      <c r="F7" s="47" t="s">
        <v>150</v>
      </c>
    </row>
    <row r="8" spans="1:133">
      <c r="B8" s="4"/>
      <c r="C8" s="39" t="s">
        <v>151</v>
      </c>
      <c r="D8" s="39"/>
      <c r="E8" s="39"/>
      <c r="F8" s="39"/>
    </row>
    <row r="9" spans="1:133">
      <c r="A9" s="6">
        <v>2005</v>
      </c>
      <c r="B9" s="6"/>
      <c r="C9" s="38">
        <v>8</v>
      </c>
      <c r="D9" s="38"/>
      <c r="E9" s="38"/>
      <c r="F9" s="38"/>
    </row>
    <row r="10" spans="1:133">
      <c r="A10" s="6">
        <v>2006</v>
      </c>
      <c r="B10" s="6"/>
      <c r="C10" s="38">
        <v>24</v>
      </c>
      <c r="D10" s="38"/>
      <c r="E10" s="38"/>
      <c r="F10" s="38"/>
    </row>
    <row r="11" spans="1:133">
      <c r="A11" s="6">
        <v>2007</v>
      </c>
      <c r="B11" s="6"/>
      <c r="C11" s="38">
        <v>26</v>
      </c>
      <c r="D11" s="38"/>
      <c r="E11" s="38"/>
      <c r="F11" s="38"/>
      <c r="H11" s="11"/>
    </row>
    <row r="12" spans="1:133">
      <c r="A12" s="6">
        <v>2008</v>
      </c>
      <c r="B12" s="6"/>
      <c r="C12" s="38">
        <v>34</v>
      </c>
      <c r="D12" s="38">
        <v>-4</v>
      </c>
      <c r="E12" s="38"/>
      <c r="F12" s="38"/>
    </row>
    <row r="13" spans="1:133">
      <c r="A13" s="6">
        <v>2009</v>
      </c>
      <c r="B13" s="6"/>
      <c r="C13" s="38">
        <v>21</v>
      </c>
      <c r="D13" s="38">
        <v>-5</v>
      </c>
      <c r="E13" s="38"/>
      <c r="F13" s="38"/>
    </row>
    <row r="14" spans="1:133">
      <c r="A14" s="6">
        <v>2010</v>
      </c>
      <c r="B14" s="6"/>
      <c r="C14" s="38">
        <v>13</v>
      </c>
      <c r="D14" s="38">
        <v>-5</v>
      </c>
      <c r="E14" s="38"/>
      <c r="F14" s="38"/>
    </row>
    <row r="15" spans="1:133">
      <c r="A15" s="6">
        <v>2011</v>
      </c>
      <c r="B15" s="6"/>
      <c r="C15" s="38">
        <v>5</v>
      </c>
      <c r="D15" s="38">
        <v>-19</v>
      </c>
      <c r="E15" s="38"/>
      <c r="F15" s="38">
        <v>1</v>
      </c>
    </row>
    <row r="16" spans="1:133">
      <c r="A16" s="6">
        <v>2012</v>
      </c>
      <c r="B16" s="6"/>
      <c r="C16" s="38">
        <v>2</v>
      </c>
      <c r="D16" s="38">
        <v>-20</v>
      </c>
      <c r="E16" s="38">
        <v>2</v>
      </c>
      <c r="F16" s="38"/>
    </row>
    <row r="17" spans="1:6">
      <c r="A17" s="6">
        <v>2013</v>
      </c>
      <c r="B17" s="6"/>
      <c r="C17" s="38">
        <v>3</v>
      </c>
      <c r="D17" s="38">
        <v>-17</v>
      </c>
      <c r="E17" s="38">
        <v>2</v>
      </c>
      <c r="F17" s="38">
        <v>1</v>
      </c>
    </row>
    <row r="18" spans="1:6">
      <c r="A18" s="6">
        <v>2014</v>
      </c>
      <c r="B18" s="6"/>
      <c r="C18" s="38"/>
      <c r="D18" s="38">
        <v>-15</v>
      </c>
      <c r="E18" s="38">
        <v>2</v>
      </c>
      <c r="F18" s="38">
        <v>1</v>
      </c>
    </row>
    <row r="19" spans="1:6">
      <c r="A19" s="6">
        <v>2015</v>
      </c>
      <c r="B19" s="6"/>
      <c r="C19" s="38">
        <v>1</v>
      </c>
      <c r="D19" s="38">
        <v>-11</v>
      </c>
      <c r="E19" s="38">
        <v>7</v>
      </c>
      <c r="F19" s="38"/>
    </row>
    <row r="20" spans="1:6">
      <c r="A20" s="6">
        <v>2016</v>
      </c>
      <c r="C20" s="38">
        <v>2</v>
      </c>
      <c r="D20" s="38">
        <v>0</v>
      </c>
      <c r="E20" s="38">
        <v>3</v>
      </c>
      <c r="F20" s="38">
        <v>1</v>
      </c>
    </row>
    <row r="21" spans="1:6">
      <c r="A21" s="6">
        <v>2017</v>
      </c>
      <c r="C21" s="38"/>
      <c r="D21" s="38">
        <v>-15</v>
      </c>
      <c r="E21" s="38">
        <v>3</v>
      </c>
      <c r="F21" s="38">
        <v>1</v>
      </c>
    </row>
    <row r="22" spans="1:6">
      <c r="A22" s="6">
        <v>2018</v>
      </c>
      <c r="C22" s="38"/>
      <c r="D22" s="38">
        <v>-1</v>
      </c>
      <c r="E22" s="38">
        <v>4</v>
      </c>
      <c r="F22" s="38">
        <v>4</v>
      </c>
    </row>
    <row r="23" spans="1:6">
      <c r="A23" s="6">
        <v>2019</v>
      </c>
      <c r="C23" s="38"/>
      <c r="D23" s="38">
        <v>-2</v>
      </c>
      <c r="E23" s="38">
        <v>1</v>
      </c>
      <c r="F23" s="38">
        <v>3</v>
      </c>
    </row>
    <row r="24" spans="1:6">
      <c r="A24" s="6">
        <v>2020</v>
      </c>
      <c r="C24" s="43">
        <v>0</v>
      </c>
      <c r="D24" s="43">
        <v>-1</v>
      </c>
      <c r="E24" s="43">
        <v>4</v>
      </c>
      <c r="F24" s="43">
        <v>5</v>
      </c>
    </row>
    <row r="25" spans="1:6">
      <c r="A25" s="6">
        <v>2021</v>
      </c>
      <c r="C25" s="43">
        <v>0</v>
      </c>
      <c r="D25" s="43">
        <v>-1</v>
      </c>
      <c r="E25" s="43">
        <v>0</v>
      </c>
      <c r="F25" s="43">
        <v>1</v>
      </c>
    </row>
    <row r="26" spans="1:6">
      <c r="A26" s="6">
        <v>2022</v>
      </c>
      <c r="C26" s="43">
        <v>0</v>
      </c>
      <c r="D26" s="43">
        <v>-2</v>
      </c>
      <c r="E26" s="43">
        <v>2</v>
      </c>
      <c r="F26" s="43">
        <v>3</v>
      </c>
    </row>
    <row r="27" spans="1:6">
      <c r="A27" s="6">
        <v>2023</v>
      </c>
      <c r="C27" s="43">
        <v>2</v>
      </c>
      <c r="D27" s="43">
        <v>0</v>
      </c>
      <c r="E27" s="43">
        <v>0</v>
      </c>
      <c r="F27" s="43">
        <v>5</v>
      </c>
    </row>
    <row r="28" spans="1:6">
      <c r="A28" s="22"/>
      <c r="C28" s="12"/>
      <c r="D28" s="12"/>
      <c r="E28" s="12"/>
      <c r="F28" s="12"/>
    </row>
    <row r="29" spans="1:6">
      <c r="A29" s="22"/>
      <c r="C29" s="12"/>
      <c r="D29" s="12"/>
      <c r="E29" s="12"/>
      <c r="F29" s="12"/>
    </row>
    <row r="30" spans="1:6">
      <c r="A30" s="22"/>
      <c r="C30" s="12"/>
      <c r="D30" s="12"/>
      <c r="E30" s="12"/>
      <c r="F30" s="12"/>
    </row>
    <row r="31" spans="1:6">
      <c r="A31" s="22"/>
      <c r="C31" s="12"/>
      <c r="D31" s="12"/>
      <c r="E31" s="12"/>
      <c r="F31" s="12"/>
    </row>
    <row r="32" spans="1:6">
      <c r="A32" s="22"/>
      <c r="C32" s="12"/>
      <c r="D32" s="12"/>
      <c r="E32" s="12"/>
      <c r="F32" s="12"/>
    </row>
    <row r="33" spans="1:6">
      <c r="A33" s="22"/>
      <c r="C33" s="12"/>
      <c r="D33" s="12"/>
      <c r="E33" s="12"/>
      <c r="F33" s="12"/>
    </row>
    <row r="34" spans="1:6">
      <c r="A34" s="22"/>
      <c r="C34" s="12"/>
      <c r="D34" s="12"/>
      <c r="E34" s="12"/>
      <c r="F34" s="12"/>
    </row>
    <row r="35" spans="1:6">
      <c r="A35" s="22"/>
      <c r="C35" s="12"/>
      <c r="D35" s="12"/>
      <c r="E35" s="12"/>
      <c r="F35" s="12"/>
    </row>
    <row r="36" spans="1:6">
      <c r="A36" s="22"/>
      <c r="C36" s="12"/>
      <c r="D36" s="12"/>
      <c r="E36" s="12"/>
      <c r="F36" s="12"/>
    </row>
    <row r="37" spans="1:6">
      <c r="A37" s="22"/>
      <c r="C37" s="12"/>
      <c r="D37" s="12"/>
      <c r="E37" s="12"/>
      <c r="F37" s="12"/>
    </row>
    <row r="38" spans="1:6">
      <c r="A38" s="22"/>
      <c r="C38" s="12"/>
      <c r="D38" s="12"/>
      <c r="E38" s="12"/>
      <c r="F38" s="12"/>
    </row>
    <row r="39" spans="1:6">
      <c r="A39" s="22"/>
      <c r="C39" s="12"/>
      <c r="D39" s="12"/>
      <c r="E39" s="12"/>
      <c r="F39" s="12"/>
    </row>
    <row r="40" spans="1:6">
      <c r="A40" s="22"/>
      <c r="C40" s="12"/>
      <c r="D40" s="12"/>
      <c r="E40" s="12"/>
      <c r="F40" s="12"/>
    </row>
    <row r="41" spans="1:6">
      <c r="A41" s="22"/>
      <c r="C41" s="12"/>
      <c r="D41" s="12"/>
      <c r="E41" s="12"/>
      <c r="F41" s="12"/>
    </row>
    <row r="42" spans="1:6">
      <c r="A42" s="22"/>
      <c r="C42" s="12"/>
      <c r="D42" s="12"/>
      <c r="E42" s="12"/>
      <c r="F42" s="12"/>
    </row>
    <row r="43" spans="1:6">
      <c r="A43" s="22"/>
      <c r="C43" s="12"/>
      <c r="D43" s="12"/>
      <c r="E43" s="12"/>
      <c r="F43" s="12"/>
    </row>
    <row r="44" spans="1:6">
      <c r="A44" s="22"/>
      <c r="C44" s="12"/>
      <c r="D44" s="12"/>
      <c r="E44" s="12"/>
      <c r="F44" s="12"/>
    </row>
    <row r="45" spans="1:6">
      <c r="A45" s="22"/>
      <c r="C45" s="12"/>
      <c r="D45" s="12"/>
      <c r="E45" s="12"/>
      <c r="F45" s="12"/>
    </row>
    <row r="46" spans="1:6">
      <c r="A46" s="22"/>
      <c r="C46" s="12"/>
      <c r="D46" s="12"/>
      <c r="E46" s="12"/>
      <c r="F46" s="12"/>
    </row>
    <row r="47" spans="1:6">
      <c r="A47" s="22"/>
      <c r="C47" s="12"/>
      <c r="D47" s="12"/>
      <c r="E47" s="12"/>
      <c r="F47" s="12"/>
    </row>
    <row r="48" spans="1:6">
      <c r="A48" s="22"/>
      <c r="C48" s="12"/>
      <c r="D48" s="12"/>
      <c r="E48" s="12"/>
      <c r="F48" s="12"/>
    </row>
    <row r="49" spans="1:6">
      <c r="A49" s="22"/>
      <c r="C49" s="12"/>
      <c r="D49" s="12"/>
      <c r="E49" s="12"/>
      <c r="F49" s="12"/>
    </row>
    <row r="50" spans="1:6">
      <c r="A50" s="22"/>
      <c r="C50" s="12"/>
      <c r="D50" s="12"/>
      <c r="E50" s="12"/>
      <c r="F50" s="12"/>
    </row>
    <row r="51" spans="1:6">
      <c r="A51" s="22"/>
      <c r="C51" s="12"/>
      <c r="D51" s="12"/>
      <c r="E51" s="12"/>
      <c r="F51" s="12"/>
    </row>
    <row r="52" spans="1:6">
      <c r="A52" s="22"/>
      <c r="C52" s="12"/>
      <c r="D52" s="12"/>
      <c r="E52" s="12"/>
      <c r="F52" s="12"/>
    </row>
    <row r="53" spans="1:6">
      <c r="A53" s="22"/>
      <c r="C53" s="12"/>
      <c r="D53" s="12"/>
      <c r="E53" s="12"/>
      <c r="F53" s="12"/>
    </row>
    <row r="54" spans="1:6">
      <c r="A54" s="22"/>
      <c r="C54" s="12"/>
      <c r="D54" s="12"/>
      <c r="E54" s="12"/>
      <c r="F54" s="12"/>
    </row>
    <row r="55" spans="1:6">
      <c r="A55" s="22"/>
      <c r="C55" s="12"/>
      <c r="D55" s="12"/>
      <c r="E55" s="12"/>
      <c r="F55" s="12"/>
    </row>
    <row r="56" spans="1:6">
      <c r="A56" s="22"/>
      <c r="C56" s="12"/>
      <c r="D56" s="12"/>
      <c r="E56" s="12"/>
      <c r="F56" s="12"/>
    </row>
    <row r="57" spans="1:6">
      <c r="A57" s="22"/>
      <c r="C57" s="12"/>
      <c r="D57" s="12"/>
      <c r="E57" s="12"/>
      <c r="F57" s="12"/>
    </row>
    <row r="58" spans="1:6">
      <c r="A58" s="22"/>
      <c r="C58" s="12"/>
      <c r="D58" s="12"/>
      <c r="E58" s="12"/>
      <c r="F58" s="12"/>
    </row>
    <row r="59" spans="1:6">
      <c r="A59" s="22"/>
      <c r="C59" s="12"/>
      <c r="D59" s="12"/>
      <c r="E59" s="12"/>
      <c r="F59" s="12"/>
    </row>
    <row r="60" spans="1:6">
      <c r="A60" s="22"/>
      <c r="C60" s="12"/>
      <c r="D60" s="12"/>
      <c r="E60" s="12"/>
      <c r="F60" s="12"/>
    </row>
    <row r="61" spans="1:6">
      <c r="A61" s="22"/>
      <c r="C61" s="12"/>
      <c r="D61" s="12"/>
      <c r="E61" s="12"/>
      <c r="F61" s="12"/>
    </row>
    <row r="62" spans="1:6">
      <c r="A62" s="22"/>
      <c r="C62" s="12"/>
      <c r="D62" s="12"/>
      <c r="E62" s="12"/>
      <c r="F62" s="12"/>
    </row>
    <row r="63" spans="1:6">
      <c r="A63" s="22"/>
      <c r="C63" s="12"/>
      <c r="D63" s="12"/>
      <c r="E63" s="12"/>
      <c r="F63" s="12"/>
    </row>
    <row r="64" spans="1:6">
      <c r="A64" s="22"/>
      <c r="C64" s="12"/>
      <c r="D64" s="12"/>
      <c r="E64" s="12"/>
      <c r="F64" s="12"/>
    </row>
    <row r="65" spans="1:6">
      <c r="A65" s="22"/>
      <c r="C65" s="12"/>
      <c r="D65" s="12"/>
      <c r="E65" s="12"/>
      <c r="F65" s="12"/>
    </row>
    <row r="66" spans="1:6">
      <c r="A66" s="22"/>
      <c r="C66" s="12"/>
      <c r="D66" s="12"/>
      <c r="E66" s="12"/>
      <c r="F66" s="12"/>
    </row>
    <row r="67" spans="1:6">
      <c r="A67" s="22"/>
      <c r="C67" s="12"/>
      <c r="D67" s="12"/>
      <c r="E67" s="12"/>
      <c r="F67" s="12"/>
    </row>
    <row r="68" spans="1:6">
      <c r="A68" s="22"/>
      <c r="C68" s="12"/>
      <c r="D68" s="12"/>
      <c r="E68" s="12"/>
      <c r="F68" s="12"/>
    </row>
    <row r="69" spans="1:6">
      <c r="A69" s="22"/>
      <c r="C69" s="12"/>
      <c r="D69" s="12"/>
      <c r="E69" s="12"/>
      <c r="F69" s="12"/>
    </row>
    <row r="70" spans="1:6">
      <c r="A70" s="22"/>
      <c r="C70" s="12"/>
      <c r="D70" s="12"/>
      <c r="E70" s="12"/>
      <c r="F70" s="12"/>
    </row>
    <row r="71" spans="1:6">
      <c r="A71" s="22"/>
      <c r="C71" s="12"/>
      <c r="D71" s="12"/>
      <c r="E71" s="12"/>
      <c r="F71" s="12"/>
    </row>
    <row r="72" spans="1:6">
      <c r="A72" s="22"/>
      <c r="C72" s="12"/>
      <c r="D72" s="12"/>
      <c r="E72" s="12"/>
      <c r="F72" s="12"/>
    </row>
    <row r="73" spans="1:6">
      <c r="A73" s="22"/>
      <c r="C73" s="12"/>
      <c r="D73" s="12"/>
      <c r="E73" s="12"/>
      <c r="F73" s="12"/>
    </row>
    <row r="74" spans="1:6">
      <c r="A74" s="22"/>
      <c r="C74" s="12"/>
      <c r="D74" s="12"/>
      <c r="E74" s="12"/>
      <c r="F74" s="12"/>
    </row>
    <row r="75" spans="1:6">
      <c r="A75" s="22"/>
      <c r="C75" s="12"/>
      <c r="D75" s="12"/>
      <c r="E75" s="12"/>
      <c r="F75" s="12"/>
    </row>
    <row r="76" spans="1:6">
      <c r="A76" s="22"/>
      <c r="C76" s="12"/>
      <c r="D76" s="12"/>
      <c r="E76" s="12"/>
      <c r="F76" s="12"/>
    </row>
    <row r="77" spans="1:6">
      <c r="A77" s="22"/>
      <c r="C77" s="12"/>
      <c r="D77" s="12"/>
      <c r="E77" s="12"/>
      <c r="F77" s="12"/>
    </row>
    <row r="78" spans="1:6">
      <c r="A78" s="22"/>
      <c r="C78" s="12"/>
      <c r="D78" s="12"/>
      <c r="E78" s="12"/>
      <c r="F78" s="12"/>
    </row>
    <row r="79" spans="1:6">
      <c r="A79" s="22"/>
      <c r="C79" s="12"/>
      <c r="D79" s="12"/>
      <c r="E79" s="12"/>
      <c r="F79" s="12"/>
    </row>
    <row r="80" spans="1:6">
      <c r="A80" s="22"/>
      <c r="C80" s="12"/>
      <c r="D80" s="12"/>
      <c r="E80" s="12"/>
      <c r="F80" s="12"/>
    </row>
    <row r="81" spans="1:6">
      <c r="A81" s="22"/>
      <c r="C81" s="12"/>
      <c r="D81" s="12"/>
      <c r="E81" s="12"/>
      <c r="F81" s="12"/>
    </row>
    <row r="82" spans="1:6">
      <c r="A82" s="22"/>
      <c r="C82" s="12"/>
      <c r="D82" s="12"/>
      <c r="E82" s="12"/>
      <c r="F82" s="12"/>
    </row>
    <row r="83" spans="1:6">
      <c r="A83" s="22"/>
      <c r="C83" s="12"/>
      <c r="D83" s="12"/>
      <c r="E83" s="12"/>
      <c r="F83" s="12"/>
    </row>
    <row r="84" spans="1:6">
      <c r="A84" s="22"/>
      <c r="C84" s="12"/>
      <c r="D84" s="12"/>
      <c r="E84" s="12"/>
      <c r="F84" s="12"/>
    </row>
    <row r="85" spans="1:6">
      <c r="A85" s="22"/>
      <c r="C85" s="12"/>
      <c r="D85" s="12"/>
      <c r="E85" s="12"/>
      <c r="F85" s="12"/>
    </row>
    <row r="86" spans="1:6">
      <c r="A86" s="22"/>
      <c r="C86" s="12"/>
      <c r="D86" s="12"/>
      <c r="E86" s="12"/>
      <c r="F86" s="12"/>
    </row>
    <row r="87" spans="1:6">
      <c r="A87" s="22"/>
      <c r="C87" s="12"/>
      <c r="D87" s="12"/>
      <c r="E87" s="12"/>
      <c r="F87" s="12"/>
    </row>
    <row r="88" spans="1:6">
      <c r="A88" s="22"/>
      <c r="C88" s="12"/>
      <c r="D88" s="12"/>
      <c r="E88" s="12"/>
      <c r="F88" s="12"/>
    </row>
    <row r="89" spans="1:6">
      <c r="A89" s="22"/>
      <c r="C89" s="12"/>
      <c r="D89" s="12"/>
      <c r="E89" s="12"/>
      <c r="F89" s="12"/>
    </row>
    <row r="90" spans="1:6">
      <c r="A90" s="22"/>
      <c r="C90" s="12"/>
      <c r="D90" s="12"/>
      <c r="E90" s="12"/>
      <c r="F90" s="12"/>
    </row>
    <row r="91" spans="1:6">
      <c r="A91" s="22"/>
      <c r="C91" s="12"/>
      <c r="D91" s="12"/>
      <c r="E91" s="12"/>
      <c r="F91" s="12"/>
    </row>
    <row r="92" spans="1:6">
      <c r="A92" s="22"/>
      <c r="C92" s="12"/>
      <c r="D92" s="12"/>
      <c r="E92" s="12"/>
      <c r="F92" s="12"/>
    </row>
    <row r="93" spans="1:6">
      <c r="A93" s="22"/>
      <c r="C93" s="12"/>
      <c r="D93" s="12"/>
      <c r="E93" s="12"/>
      <c r="F93" s="12"/>
    </row>
    <row r="94" spans="1:6">
      <c r="A94" s="22"/>
      <c r="C94" s="12"/>
      <c r="D94" s="12"/>
      <c r="E94" s="12"/>
      <c r="F94" s="12"/>
    </row>
    <row r="95" spans="1:6">
      <c r="A95" s="22"/>
      <c r="C95" s="12"/>
      <c r="D95" s="12"/>
      <c r="E95" s="12"/>
      <c r="F95" s="12"/>
    </row>
    <row r="96" spans="1:6">
      <c r="A96" s="22"/>
      <c r="C96" s="12"/>
      <c r="D96" s="12"/>
      <c r="E96" s="12"/>
      <c r="F96" s="12"/>
    </row>
    <row r="97" spans="1:6">
      <c r="A97" s="22"/>
      <c r="C97" s="12"/>
      <c r="D97" s="12"/>
      <c r="E97" s="12"/>
      <c r="F97" s="12"/>
    </row>
    <row r="98" spans="1:6">
      <c r="A98" s="22"/>
      <c r="C98" s="12"/>
      <c r="D98" s="12"/>
      <c r="E98" s="12"/>
      <c r="F98" s="12"/>
    </row>
    <row r="99" spans="1:6">
      <c r="A99" s="22"/>
      <c r="C99" s="12"/>
      <c r="D99" s="12"/>
      <c r="E99" s="12"/>
      <c r="F99" s="12"/>
    </row>
    <row r="100" spans="1:6">
      <c r="A100" s="22"/>
      <c r="C100" s="12"/>
      <c r="D100" s="12"/>
      <c r="E100" s="12"/>
      <c r="F100" s="12"/>
    </row>
    <row r="101" spans="1:6">
      <c r="A101" s="22"/>
      <c r="C101" s="12"/>
      <c r="D101" s="12"/>
      <c r="E101" s="12"/>
      <c r="F101" s="12"/>
    </row>
    <row r="102" spans="1:6">
      <c r="A102" s="22"/>
      <c r="C102" s="12"/>
      <c r="D102" s="12"/>
      <c r="E102" s="12"/>
      <c r="F102" s="12"/>
    </row>
    <row r="103" spans="1:6">
      <c r="A103" s="22"/>
      <c r="C103" s="12"/>
      <c r="D103" s="12"/>
      <c r="E103" s="12"/>
      <c r="F103" s="12"/>
    </row>
    <row r="104" spans="1:6">
      <c r="A104" s="22"/>
      <c r="C104" s="12"/>
      <c r="D104" s="12"/>
      <c r="E104" s="12"/>
      <c r="F104" s="12"/>
    </row>
    <row r="105" spans="1:6">
      <c r="A105" s="22"/>
      <c r="C105" s="12"/>
      <c r="D105" s="12"/>
      <c r="E105" s="12"/>
      <c r="F105" s="12"/>
    </row>
    <row r="106" spans="1:6">
      <c r="A106" s="22"/>
      <c r="C106" s="12"/>
      <c r="D106" s="12"/>
      <c r="E106" s="12"/>
      <c r="F106" s="12"/>
    </row>
    <row r="107" spans="1:6">
      <c r="A107" s="22"/>
      <c r="C107" s="12"/>
      <c r="D107" s="12"/>
      <c r="E107" s="12"/>
      <c r="F107" s="12"/>
    </row>
    <row r="108" spans="1:6">
      <c r="A108" s="22"/>
      <c r="C108" s="12"/>
      <c r="D108" s="12"/>
      <c r="E108" s="12"/>
      <c r="F108" s="12"/>
    </row>
    <row r="109" spans="1:6">
      <c r="A109" s="22"/>
      <c r="C109" s="12"/>
      <c r="D109" s="12"/>
      <c r="E109" s="12"/>
      <c r="F109" s="12"/>
    </row>
    <row r="110" spans="1:6">
      <c r="A110" s="22"/>
      <c r="C110" s="12"/>
      <c r="D110" s="12"/>
      <c r="E110" s="12"/>
      <c r="F110" s="12"/>
    </row>
    <row r="111" spans="1:6">
      <c r="A111" s="22"/>
      <c r="C111" s="12"/>
      <c r="D111" s="12"/>
      <c r="E111" s="12"/>
      <c r="F111" s="12"/>
    </row>
    <row r="112" spans="1:6">
      <c r="A112" s="22"/>
      <c r="C112" s="12"/>
      <c r="D112" s="12"/>
      <c r="E112" s="12"/>
      <c r="F112" s="12"/>
    </row>
    <row r="113" spans="1:6">
      <c r="A113" s="22"/>
      <c r="C113" s="12"/>
      <c r="D113" s="12"/>
      <c r="E113" s="12"/>
      <c r="F113" s="12"/>
    </row>
    <row r="114" spans="1:6">
      <c r="A114" s="22"/>
      <c r="C114" s="12"/>
      <c r="D114" s="12"/>
      <c r="E114" s="12"/>
      <c r="F114" s="12"/>
    </row>
    <row r="115" spans="1:6">
      <c r="A115" s="22"/>
      <c r="C115" s="12"/>
      <c r="D115" s="12"/>
      <c r="E115" s="12"/>
      <c r="F115" s="12"/>
    </row>
    <row r="116" spans="1:6">
      <c r="A116" s="22"/>
      <c r="C116" s="12"/>
      <c r="D116" s="12"/>
      <c r="E116" s="12"/>
      <c r="F116" s="12"/>
    </row>
    <row r="117" spans="1:6">
      <c r="A117" s="22"/>
      <c r="C117" s="12"/>
      <c r="D117" s="12"/>
      <c r="E117" s="12"/>
      <c r="F117" s="12"/>
    </row>
    <row r="118" spans="1:6">
      <c r="A118" s="22"/>
      <c r="C118" s="12"/>
      <c r="D118" s="12"/>
      <c r="E118" s="12"/>
      <c r="F118" s="12"/>
    </row>
    <row r="119" spans="1:6">
      <c r="A119" s="22"/>
      <c r="C119" s="12"/>
      <c r="D119" s="12"/>
      <c r="E119" s="12"/>
      <c r="F119" s="12"/>
    </row>
    <row r="120" spans="1:6">
      <c r="A120" s="22"/>
      <c r="C120" s="12"/>
      <c r="D120" s="12"/>
      <c r="E120" s="12"/>
      <c r="F120" s="12"/>
    </row>
    <row r="121" spans="1:6">
      <c r="A121" s="22"/>
      <c r="C121" s="12"/>
      <c r="D121" s="12"/>
      <c r="E121" s="12"/>
      <c r="F121" s="12"/>
    </row>
    <row r="122" spans="1:6">
      <c r="A122" s="22"/>
      <c r="C122" s="12"/>
      <c r="D122" s="12"/>
      <c r="E122" s="12"/>
      <c r="F122" s="12"/>
    </row>
    <row r="123" spans="1:6">
      <c r="A123" s="22"/>
      <c r="C123" s="12"/>
      <c r="D123" s="12"/>
      <c r="E123" s="12"/>
      <c r="F123" s="12"/>
    </row>
    <row r="124" spans="1:6">
      <c r="A124" s="22"/>
      <c r="C124" s="12"/>
      <c r="D124" s="12"/>
      <c r="E124" s="12"/>
      <c r="F124" s="12"/>
    </row>
    <row r="125" spans="1:6">
      <c r="A125" s="22"/>
      <c r="C125" s="12"/>
      <c r="D125" s="12"/>
      <c r="E125" s="12"/>
      <c r="F125" s="12"/>
    </row>
    <row r="126" spans="1:6">
      <c r="A126" s="22"/>
      <c r="C126" s="12"/>
      <c r="D126" s="12"/>
      <c r="E126" s="12"/>
      <c r="F126" s="12"/>
    </row>
    <row r="127" spans="1:6">
      <c r="A127" s="22"/>
      <c r="C127" s="12"/>
      <c r="D127" s="12"/>
      <c r="E127" s="12"/>
      <c r="F127" s="12"/>
    </row>
    <row r="128" spans="1:6">
      <c r="A128" s="22"/>
      <c r="C128" s="12"/>
      <c r="D128" s="12"/>
      <c r="E128" s="12"/>
      <c r="F128" s="12"/>
    </row>
  </sheetData>
  <hyperlinks>
    <hyperlink ref="A1" location="Índice!A1" display="Voltar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/>
      <c r="I2" s="7" t="s">
        <v>0</v>
      </c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Índice!AD62</f>
        <v>Gráfico 30 - Evolução da capacidade instalada de produção de etanol no Brasil</v>
      </c>
      <c r="D5" s="13"/>
    </row>
    <row r="6" spans="1:130">
      <c r="C6" s="63"/>
    </row>
    <row r="7" spans="1:130">
      <c r="A7" s="69" t="s">
        <v>30</v>
      </c>
      <c r="C7" s="47" t="s">
        <v>74</v>
      </c>
      <c r="D7" s="47" t="s">
        <v>75</v>
      </c>
    </row>
    <row r="8" spans="1:130">
      <c r="B8" s="4"/>
      <c r="C8" s="32" t="s">
        <v>152</v>
      </c>
      <c r="D8" s="32"/>
    </row>
    <row r="9" spans="1:130">
      <c r="A9" s="43">
        <v>2014</v>
      </c>
      <c r="B9" s="6"/>
      <c r="C9" s="38">
        <v>106</v>
      </c>
      <c r="D9" s="38">
        <v>206</v>
      </c>
      <c r="E9" s="11"/>
      <c r="F9" s="41"/>
      <c r="H9" s="11"/>
    </row>
    <row r="10" spans="1:130">
      <c r="A10" s="43">
        <v>2015</v>
      </c>
      <c r="B10" s="6"/>
      <c r="C10" s="38">
        <v>116</v>
      </c>
      <c r="D10" s="38">
        <v>213</v>
      </c>
      <c r="E10" s="11"/>
      <c r="F10" s="41"/>
    </row>
    <row r="11" spans="1:130">
      <c r="A11" s="43">
        <v>2016</v>
      </c>
      <c r="B11" s="6"/>
      <c r="C11" s="38">
        <v>120</v>
      </c>
      <c r="D11" s="38">
        <v>219</v>
      </c>
      <c r="F11" s="11"/>
      <c r="G11" s="41"/>
    </row>
    <row r="12" spans="1:130">
      <c r="A12" s="43">
        <v>2017</v>
      </c>
      <c r="B12" s="6"/>
      <c r="C12" s="38">
        <v>128</v>
      </c>
      <c r="D12" s="38">
        <v>237</v>
      </c>
      <c r="G12" s="41"/>
    </row>
    <row r="13" spans="1:130">
      <c r="A13" s="43">
        <v>2018</v>
      </c>
      <c r="B13" s="6"/>
      <c r="C13" s="43">
        <v>126</v>
      </c>
      <c r="D13" s="43">
        <v>233</v>
      </c>
      <c r="G13" s="41"/>
    </row>
    <row r="14" spans="1:130">
      <c r="A14" s="43">
        <v>2019</v>
      </c>
      <c r="B14" s="6"/>
      <c r="C14" s="43">
        <v>130</v>
      </c>
      <c r="D14" s="43">
        <v>237</v>
      </c>
    </row>
    <row r="15" spans="1:130">
      <c r="A15" s="43">
        <v>2020</v>
      </c>
      <c r="B15" s="6"/>
      <c r="C15" s="43">
        <v>129.34100000000001</v>
      </c>
      <c r="D15" s="43">
        <v>242.90199999999999</v>
      </c>
    </row>
    <row r="16" spans="1:130">
      <c r="A16" s="43">
        <v>2021</v>
      </c>
      <c r="B16" s="6"/>
      <c r="C16" s="43">
        <v>132</v>
      </c>
      <c r="D16" s="43">
        <v>246</v>
      </c>
    </row>
    <row r="17" spans="1:12">
      <c r="A17" s="43">
        <v>2022</v>
      </c>
      <c r="B17" s="6"/>
      <c r="C17" s="43">
        <v>135.773</v>
      </c>
      <c r="D17" s="43">
        <v>251.30529999999999</v>
      </c>
      <c r="E17" s="67"/>
      <c r="F17" s="67"/>
    </row>
    <row r="18" spans="1:12">
      <c r="A18" s="43">
        <v>2023</v>
      </c>
      <c r="C18" s="43">
        <v>140</v>
      </c>
      <c r="D18" s="43">
        <v>257</v>
      </c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43"/>
      <c r="D21" s="43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4" sqref="L4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14.42578125" style="2" customWidth="1"/>
    <col min="6" max="6" width="15.5703125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Índice!AQ6</f>
        <v>Gráfico 31 - Capacidade brasileira de tancagem de etanol por região em 2023</v>
      </c>
      <c r="D5" s="13"/>
    </row>
    <row r="6" spans="1:130">
      <c r="C6" s="63"/>
    </row>
    <row r="7" spans="1:130" ht="30">
      <c r="A7" s="69" t="s">
        <v>153</v>
      </c>
      <c r="C7" s="47" t="s">
        <v>154</v>
      </c>
      <c r="D7" s="47" t="s">
        <v>155</v>
      </c>
      <c r="E7" s="47" t="s">
        <v>156</v>
      </c>
      <c r="F7" s="78" t="s">
        <v>31</v>
      </c>
    </row>
    <row r="8" spans="1:130" ht="14.85" customHeight="1">
      <c r="B8" s="4"/>
      <c r="C8" s="210" t="s">
        <v>157</v>
      </c>
      <c r="D8" s="210"/>
      <c r="E8" s="212"/>
      <c r="F8" s="115" t="s">
        <v>157</v>
      </c>
    </row>
    <row r="9" spans="1:130">
      <c r="A9" s="22" t="s">
        <v>158</v>
      </c>
      <c r="B9" s="6"/>
      <c r="C9" s="60">
        <v>1.1580189999999999</v>
      </c>
      <c r="D9" s="60">
        <v>3.951692</v>
      </c>
      <c r="E9" s="60">
        <v>0</v>
      </c>
      <c r="F9" s="79">
        <v>5.1097109999999999</v>
      </c>
      <c r="G9" s="87"/>
      <c r="H9" s="11"/>
      <c r="I9" s="41"/>
    </row>
    <row r="10" spans="1:130">
      <c r="A10" s="22" t="s">
        <v>87</v>
      </c>
      <c r="B10" s="6"/>
      <c r="C10" s="60">
        <v>0.38801600000000003</v>
      </c>
      <c r="D10" s="60">
        <v>0.68536299999999994</v>
      </c>
      <c r="E10" s="80">
        <v>2.3E-2</v>
      </c>
      <c r="F10" s="79">
        <v>1.096379</v>
      </c>
      <c r="G10" s="87"/>
      <c r="I10" s="41"/>
    </row>
    <row r="11" spans="1:130">
      <c r="A11" s="22" t="s">
        <v>86</v>
      </c>
      <c r="B11" s="6"/>
      <c r="C11" s="60">
        <v>7.5399999999999995E-2</v>
      </c>
      <c r="D11" s="60">
        <v>5.4399999999999997E-2</v>
      </c>
      <c r="E11" s="60">
        <v>0</v>
      </c>
      <c r="F11" s="79">
        <v>0.1298</v>
      </c>
      <c r="G11" s="87"/>
    </row>
    <row r="12" spans="1:130">
      <c r="A12" s="22" t="s">
        <v>88</v>
      </c>
      <c r="B12" s="6"/>
      <c r="C12" s="60">
        <v>3.9109880000000001</v>
      </c>
      <c r="D12" s="60">
        <v>7.1384790000000002</v>
      </c>
      <c r="E12" s="80">
        <v>4.0932999999999997E-2</v>
      </c>
      <c r="F12" s="79">
        <v>11.090400000000001</v>
      </c>
      <c r="G12" s="87"/>
      <c r="J12" s="41"/>
    </row>
    <row r="13" spans="1:130">
      <c r="A13" s="22" t="s">
        <v>89</v>
      </c>
      <c r="B13" s="6"/>
      <c r="C13" s="60">
        <v>0.29133300000000001</v>
      </c>
      <c r="D13" s="12">
        <v>0.59951299999999996</v>
      </c>
      <c r="E13" s="81">
        <v>7.6099999999999996E-4</v>
      </c>
      <c r="F13" s="79">
        <v>0.89160700000000004</v>
      </c>
      <c r="G13" s="87"/>
    </row>
    <row r="14" spans="1:130">
      <c r="A14" s="73" t="s">
        <v>26</v>
      </c>
      <c r="B14" s="6"/>
      <c r="C14" s="77">
        <v>5.8237559999999995</v>
      </c>
      <c r="D14" s="77">
        <v>12.429447000000001</v>
      </c>
      <c r="E14" s="107">
        <v>6.4693999999999988E-2</v>
      </c>
      <c r="F14" s="82">
        <v>18.317897000000002</v>
      </c>
      <c r="G14" s="87"/>
    </row>
    <row r="15" spans="1:130">
      <c r="A15" s="22"/>
      <c r="B15" s="6"/>
      <c r="C15" s="12"/>
      <c r="D15" s="12"/>
      <c r="E15" s="87"/>
    </row>
    <row r="16" spans="1:130">
      <c r="A16" s="22"/>
      <c r="B16" s="6"/>
      <c r="C16" s="12"/>
      <c r="D16" s="12"/>
    </row>
    <row r="17" spans="1:12">
      <c r="A17" s="22"/>
      <c r="B17" s="6"/>
      <c r="C17" s="91"/>
      <c r="D17" s="91"/>
      <c r="E17" s="91"/>
      <c r="J17" s="41"/>
    </row>
    <row r="18" spans="1:12">
      <c r="A18" s="22"/>
      <c r="B18" s="6"/>
      <c r="C18" s="152"/>
      <c r="D18" s="151"/>
      <c r="E18" s="153"/>
      <c r="F18" s="151"/>
      <c r="J18" s="41"/>
    </row>
    <row r="19" spans="1:12">
      <c r="A19" s="22"/>
      <c r="C19" s="40"/>
      <c r="D19" s="151"/>
      <c r="E19" s="153"/>
      <c r="F19" s="154"/>
    </row>
    <row r="20" spans="1:12">
      <c r="A20" s="22"/>
      <c r="B20" s="4"/>
      <c r="C20" s="40"/>
      <c r="D20" s="151"/>
      <c r="E20" s="153"/>
      <c r="F20" s="151"/>
      <c r="L20" s="12"/>
    </row>
    <row r="21" spans="1:12">
      <c r="A21" s="22"/>
      <c r="B21" s="6"/>
      <c r="C21" s="40"/>
      <c r="D21" s="151"/>
      <c r="E21" s="153"/>
      <c r="F21" s="151"/>
    </row>
    <row r="22" spans="1:12">
      <c r="A22" s="22"/>
      <c r="B22" s="6"/>
      <c r="C22" s="40"/>
      <c r="D22" s="151"/>
      <c r="E22" s="153"/>
      <c r="F22" s="151"/>
    </row>
    <row r="23" spans="1:12">
      <c r="A23" s="73"/>
      <c r="B23" s="6"/>
      <c r="C23" s="77"/>
      <c r="D23" s="77"/>
      <c r="E23" s="77"/>
      <c r="F23" s="77"/>
    </row>
    <row r="24" spans="1:12">
      <c r="A24" s="22"/>
      <c r="B24" s="6"/>
    </row>
    <row r="25" spans="1:12">
      <c r="A25" s="22"/>
      <c r="B25" s="6"/>
    </row>
    <row r="26" spans="1:12">
      <c r="A26" s="73"/>
      <c r="B26" s="6"/>
    </row>
    <row r="27" spans="1:12">
      <c r="A27" s="2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mergeCells count="1">
    <mergeCell ref="C8:E8"/>
  </mergeCells>
  <hyperlinks>
    <hyperlink ref="A1" location="Índice!A1" display="Voltar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>
    <tabColor rgb="FF00B0F0"/>
  </sheetPr>
  <dimension ref="A1:DZ128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7" width="11.5703125" style="2" customWidth="1"/>
    <col min="8" max="8" width="17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s="56" customFormat="1" ht="23.25"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</row>
    <row r="5" spans="1:130">
      <c r="C5" s="21" t="str">
        <f>Índice!AQ10</f>
        <v>Gráfico 32 - Participação da biomassa de cana na geração elétrica</v>
      </c>
      <c r="D5" s="13"/>
      <c r="E5" s="13"/>
    </row>
    <row r="6" spans="1:130">
      <c r="C6" s="29"/>
    </row>
    <row r="7" spans="1:130" ht="45">
      <c r="A7" s="4" t="s">
        <v>69</v>
      </c>
      <c r="C7" s="5" t="s">
        <v>159</v>
      </c>
      <c r="D7" s="5" t="s">
        <v>160</v>
      </c>
      <c r="E7" s="5" t="s">
        <v>161</v>
      </c>
      <c r="F7" s="5" t="s">
        <v>162</v>
      </c>
      <c r="G7" s="5" t="s">
        <v>163</v>
      </c>
      <c r="H7" s="5" t="s">
        <v>164</v>
      </c>
    </row>
    <row r="8" spans="1:130" ht="18">
      <c r="B8" s="4"/>
      <c r="C8" s="32" t="s">
        <v>165</v>
      </c>
      <c r="D8" s="32"/>
      <c r="E8" s="32"/>
      <c r="F8" s="32"/>
      <c r="G8" s="32"/>
      <c r="H8" s="32"/>
    </row>
    <row r="9" spans="1:130">
      <c r="A9" s="22">
        <v>44197</v>
      </c>
      <c r="C9" s="133">
        <v>43.055918282786301</v>
      </c>
      <c r="D9" s="133">
        <v>3.0107750851155894</v>
      </c>
      <c r="E9" s="133">
        <v>14.685228753545697</v>
      </c>
      <c r="F9" s="133">
        <v>7.3411080843427463</v>
      </c>
      <c r="G9" s="133">
        <v>0.69686851530913985</v>
      </c>
      <c r="H9" s="133">
        <v>0.93349640125537647</v>
      </c>
    </row>
    <row r="10" spans="1:130">
      <c r="A10" s="22">
        <v>44228</v>
      </c>
      <c r="C10" s="133">
        <v>48.636146684226212</v>
      </c>
      <c r="D10" s="133">
        <v>3.2546851999345208</v>
      </c>
      <c r="E10" s="133">
        <v>11.555042103209821</v>
      </c>
      <c r="F10" s="133">
        <v>5.2444286903482142</v>
      </c>
      <c r="G10" s="133">
        <v>0.61380130197172578</v>
      </c>
      <c r="H10" s="133">
        <v>0.94613698450000028</v>
      </c>
    </row>
    <row r="11" spans="1:130">
      <c r="A11" s="22">
        <v>44256</v>
      </c>
      <c r="C11" s="133">
        <v>50.102470913971786</v>
      </c>
      <c r="D11" s="133">
        <v>3.002821238688171</v>
      </c>
      <c r="E11" s="133">
        <v>10.024262094711021</v>
      </c>
      <c r="F11" s="133">
        <v>5.197948959903222</v>
      </c>
      <c r="G11" s="133">
        <v>0.7395693312728493</v>
      </c>
      <c r="H11" s="133">
        <v>1.2523084121854831</v>
      </c>
    </row>
    <row r="12" spans="1:130">
      <c r="A12" s="22">
        <v>44287</v>
      </c>
      <c r="C12" s="133">
        <v>44.758744154919462</v>
      </c>
      <c r="D12" s="133">
        <v>2.3253986975208312</v>
      </c>
      <c r="E12" s="133">
        <v>11.40964861692639</v>
      </c>
      <c r="F12" s="133">
        <v>6.0772957319777801</v>
      </c>
      <c r="G12" s="133">
        <v>0.74235549133750023</v>
      </c>
      <c r="H12" s="133">
        <v>2.9086769082069455</v>
      </c>
    </row>
    <row r="13" spans="1:130">
      <c r="A13" s="22">
        <v>44317</v>
      </c>
      <c r="C13" s="133">
        <v>41.426051375123649</v>
      </c>
      <c r="D13" s="133">
        <v>2.019226326241935</v>
      </c>
      <c r="E13" s="133">
        <v>12.950243489666665</v>
      </c>
      <c r="F13" s="133">
        <v>6.9416524381491946</v>
      </c>
      <c r="G13" s="133">
        <v>0.74508883303629059</v>
      </c>
      <c r="H13" s="133">
        <v>4.2496290215994641</v>
      </c>
    </row>
    <row r="14" spans="1:130">
      <c r="A14" s="22">
        <v>44348</v>
      </c>
      <c r="C14" s="133">
        <v>35.385266839890306</v>
      </c>
      <c r="D14" s="133">
        <v>2.2390044905027779</v>
      </c>
      <c r="E14" s="133">
        <v>17.241745852181943</v>
      </c>
      <c r="F14" s="133">
        <v>7.853721679090274</v>
      </c>
      <c r="G14" s="133">
        <v>0.77722522695277774</v>
      </c>
      <c r="H14" s="133">
        <v>4.2792456660069451</v>
      </c>
    </row>
    <row r="15" spans="1:130">
      <c r="A15" s="22">
        <v>44378</v>
      </c>
      <c r="C15" s="133">
        <v>31.406729007879047</v>
      </c>
      <c r="D15" s="133">
        <v>1.8790712425860212</v>
      </c>
      <c r="E15" s="133">
        <v>18.866589502110223</v>
      </c>
      <c r="F15" s="133">
        <v>9.4507232820618317</v>
      </c>
      <c r="G15" s="133">
        <v>0.79180238205107512</v>
      </c>
      <c r="H15" s="133">
        <v>4.6036110666357555</v>
      </c>
    </row>
    <row r="16" spans="1:130">
      <c r="A16" s="22">
        <v>44409</v>
      </c>
      <c r="C16" s="133">
        <v>30.188633376883075</v>
      </c>
      <c r="D16" s="133">
        <v>1.5653480974032263</v>
      </c>
      <c r="E16" s="133">
        <v>20.833353200942202</v>
      </c>
      <c r="F16" s="133">
        <v>10.685557449802422</v>
      </c>
      <c r="G16" s="133">
        <v>0.78665247752956957</v>
      </c>
      <c r="H16" s="133">
        <v>4.5430325694919338</v>
      </c>
    </row>
    <row r="17" spans="1:9">
      <c r="A17" s="22">
        <v>44440</v>
      </c>
      <c r="C17" s="133">
        <v>32.413151968979179</v>
      </c>
      <c r="D17" s="133">
        <v>1.837413515701388</v>
      </c>
      <c r="E17" s="133">
        <v>20.978255745684727</v>
      </c>
      <c r="F17" s="133">
        <v>10.510493333309732</v>
      </c>
      <c r="G17" s="133">
        <v>1.0028709609305557</v>
      </c>
      <c r="H17" s="133">
        <v>4.3680634521027839</v>
      </c>
    </row>
    <row r="18" spans="1:9">
      <c r="A18" s="22">
        <v>44470</v>
      </c>
      <c r="C18" s="133">
        <v>31.759476055236561</v>
      </c>
      <c r="D18" s="133">
        <v>2.7794554547284926</v>
      </c>
      <c r="E18" s="133">
        <v>20.406066493880374</v>
      </c>
      <c r="F18" s="133">
        <v>9.3388284700671989</v>
      </c>
      <c r="G18" s="133">
        <v>0.95116888364919339</v>
      </c>
      <c r="H18" s="133">
        <v>3.2962546506155905</v>
      </c>
    </row>
    <row r="19" spans="1:9">
      <c r="A19" s="22">
        <v>44501</v>
      </c>
      <c r="C19" s="133">
        <v>37.0979149092</v>
      </c>
      <c r="D19" s="133">
        <v>2.8680394562986131</v>
      </c>
      <c r="E19" s="133">
        <v>18.052308906868056</v>
      </c>
      <c r="F19" s="133">
        <v>7.8205864859999945</v>
      </c>
      <c r="G19" s="133">
        <v>1.0754736369583326</v>
      </c>
      <c r="H19" s="133">
        <v>2.2382228385444445</v>
      </c>
    </row>
    <row r="20" spans="1:9">
      <c r="A20" s="22">
        <v>44531</v>
      </c>
      <c r="C20" s="133">
        <v>42.169870985560493</v>
      </c>
      <c r="D20" s="133">
        <v>2.9393565584260783</v>
      </c>
      <c r="E20" s="133">
        <v>12.977591632014784</v>
      </c>
      <c r="F20" s="133">
        <v>7.7491472372983905</v>
      </c>
      <c r="G20" s="133">
        <v>1.0005472998064515</v>
      </c>
      <c r="H20" s="133">
        <v>1.0923567753534946</v>
      </c>
    </row>
    <row r="21" spans="1:9">
      <c r="A21" s="22">
        <v>44562</v>
      </c>
      <c r="C21" s="133">
        <v>47.867830158000011</v>
      </c>
      <c r="D21" s="133">
        <v>3.0825081319999974</v>
      </c>
      <c r="E21" s="133">
        <v>9.1113799699999998</v>
      </c>
      <c r="F21" s="133">
        <v>5.9992195350000079</v>
      </c>
      <c r="G21" s="133">
        <v>1.0821297719999996</v>
      </c>
      <c r="H21" s="133">
        <v>0.87376081199999978</v>
      </c>
    </row>
    <row r="22" spans="1:9">
      <c r="A22" s="22">
        <v>44593</v>
      </c>
      <c r="C22" s="133">
        <v>51.534764667999994</v>
      </c>
      <c r="D22" s="133">
        <v>3.2106262039999995</v>
      </c>
      <c r="E22" s="133">
        <v>7.5384775100000017</v>
      </c>
      <c r="F22" s="133">
        <v>6.6233657879999974</v>
      </c>
      <c r="G22" s="133">
        <v>1.1856899149999998</v>
      </c>
      <c r="H22" s="133">
        <v>0.81045709299999991</v>
      </c>
    </row>
    <row r="23" spans="1:9">
      <c r="A23" s="22">
        <v>44621</v>
      </c>
      <c r="C23" s="133">
        <v>52.717697172999991</v>
      </c>
      <c r="D23" s="133">
        <v>3.35596988</v>
      </c>
      <c r="E23" s="133">
        <v>6.8740594660000003</v>
      </c>
      <c r="F23" s="133">
        <v>7.0686179840000012</v>
      </c>
      <c r="G23" s="133">
        <v>1.1747714630000001</v>
      </c>
      <c r="H23" s="133">
        <v>1.0312562200000002</v>
      </c>
    </row>
    <row r="24" spans="1:9">
      <c r="A24" s="22">
        <v>44652</v>
      </c>
      <c r="C24" s="133">
        <v>49.412717150999988</v>
      </c>
      <c r="D24" s="133">
        <v>3.4582254800000016</v>
      </c>
      <c r="E24" s="133">
        <v>6.2190884359999998</v>
      </c>
      <c r="F24" s="133">
        <v>6.8911673710000025</v>
      </c>
      <c r="G24" s="133">
        <v>1.2116219119999998</v>
      </c>
      <c r="H24" s="133">
        <v>2.2085993880000001</v>
      </c>
    </row>
    <row r="25" spans="1:9">
      <c r="A25" s="22">
        <v>44682</v>
      </c>
      <c r="C25" s="133">
        <v>45.145739974000001</v>
      </c>
      <c r="D25" s="133">
        <v>3.1489908889999998</v>
      </c>
      <c r="E25" s="133">
        <v>8.1048935489999998</v>
      </c>
      <c r="F25" s="133">
        <v>7.7544113620000061</v>
      </c>
      <c r="G25" s="133">
        <v>1.132851335</v>
      </c>
      <c r="H25" s="133">
        <v>3.9453943929999995</v>
      </c>
    </row>
    <row r="26" spans="1:9">
      <c r="A26" s="22">
        <v>44713</v>
      </c>
      <c r="C26" s="133">
        <v>43.633191914999998</v>
      </c>
      <c r="D26" s="133">
        <v>3.2030059049999999</v>
      </c>
      <c r="E26" s="133">
        <v>8.7979870620000025</v>
      </c>
      <c r="F26" s="133">
        <v>8.059860052000003</v>
      </c>
      <c r="G26" s="133">
        <v>1.1524910919999998</v>
      </c>
      <c r="H26" s="133">
        <v>4.2816607000000007</v>
      </c>
    </row>
    <row r="27" spans="1:9">
      <c r="A27" s="22">
        <v>44743</v>
      </c>
      <c r="C27" s="133">
        <v>41.616739948999985</v>
      </c>
      <c r="D27" s="133">
        <v>2.447180694</v>
      </c>
      <c r="E27" s="133">
        <v>8.6787099170000008</v>
      </c>
      <c r="F27" s="133">
        <v>10.949852594999999</v>
      </c>
      <c r="G27" s="133">
        <v>1.2446080739999998</v>
      </c>
      <c r="H27" s="133">
        <v>4.7213299590000011</v>
      </c>
    </row>
    <row r="28" spans="1:9">
      <c r="A28" s="22">
        <v>44774</v>
      </c>
      <c r="C28" s="133">
        <v>40.138815864000001</v>
      </c>
      <c r="D28" s="133">
        <v>2.4817577500000008</v>
      </c>
      <c r="E28" s="133">
        <v>9.2691829670000025</v>
      </c>
      <c r="F28" s="133">
        <v>12.191886998999998</v>
      </c>
      <c r="G28" s="133">
        <v>1.4664015009999998</v>
      </c>
      <c r="H28" s="133">
        <v>4.4231734060000019</v>
      </c>
    </row>
    <row r="29" spans="1:9">
      <c r="A29" s="22">
        <v>44805</v>
      </c>
      <c r="C29" s="133">
        <v>40.630320968999989</v>
      </c>
      <c r="D29" s="133">
        <v>2.2085310399999982</v>
      </c>
      <c r="E29" s="133">
        <v>9.0332472429999999</v>
      </c>
      <c r="F29" s="133">
        <v>12.429079546999992</v>
      </c>
      <c r="G29" s="133">
        <v>1.7130606760000011</v>
      </c>
      <c r="H29" s="133">
        <v>4.1515856910000002</v>
      </c>
    </row>
    <row r="30" spans="1:9">
      <c r="A30" s="22">
        <v>44835</v>
      </c>
      <c r="C30" s="133">
        <v>40.852982375999993</v>
      </c>
      <c r="D30" s="133">
        <v>2.691322247</v>
      </c>
      <c r="E30" s="133">
        <v>9.0075716069999974</v>
      </c>
      <c r="F30" s="133">
        <v>12.558098282000001</v>
      </c>
      <c r="G30" s="133">
        <v>1.7930987539999996</v>
      </c>
      <c r="H30" s="133">
        <v>3.7313993910000005</v>
      </c>
    </row>
    <row r="31" spans="1:9">
      <c r="A31" s="22">
        <v>44866</v>
      </c>
      <c r="C31" s="133">
        <v>46.489830808000001</v>
      </c>
      <c r="D31" s="133">
        <v>2.5885758009999993</v>
      </c>
      <c r="E31" s="133">
        <v>7.47991283</v>
      </c>
      <c r="F31" s="133">
        <v>8.0625960529999983</v>
      </c>
      <c r="G31" s="133">
        <v>1.590258435</v>
      </c>
      <c r="H31" s="133">
        <v>3.193928477</v>
      </c>
    </row>
    <row r="32" spans="1:9">
      <c r="A32" s="22">
        <v>44896</v>
      </c>
      <c r="C32" s="133">
        <v>47.686403538</v>
      </c>
      <c r="D32" s="133">
        <v>3.2690631550000027</v>
      </c>
      <c r="E32" s="133">
        <v>6.4120902159999993</v>
      </c>
      <c r="F32" s="133">
        <v>8.1872938909999977</v>
      </c>
      <c r="G32" s="133">
        <v>1.7133229850000005</v>
      </c>
      <c r="H32" s="133">
        <v>1.5039492249999999</v>
      </c>
      <c r="I32" s="148"/>
    </row>
    <row r="33" spans="1:9">
      <c r="A33" s="22">
        <v>44927</v>
      </c>
      <c r="C33" s="133">
        <v>49.942791843217741</v>
      </c>
      <c r="D33" s="133">
        <v>3.3352306603051072</v>
      </c>
      <c r="E33" s="133">
        <v>5.8881415981182812</v>
      </c>
      <c r="F33" s="133">
        <v>8.2323309269704303</v>
      </c>
      <c r="G33" s="133">
        <v>1.8691192184798391</v>
      </c>
      <c r="H33" s="133">
        <v>1.0397643653024191</v>
      </c>
    </row>
    <row r="34" spans="1:9">
      <c r="A34" s="22">
        <v>44958</v>
      </c>
      <c r="C34" s="133">
        <v>52.420420943883933</v>
      </c>
      <c r="D34" s="133">
        <v>3.3777239827782743</v>
      </c>
      <c r="E34" s="133">
        <v>5.0354101222797629</v>
      </c>
      <c r="F34" s="133">
        <v>9.5206437865565476</v>
      </c>
      <c r="G34" s="133">
        <v>2.0585934730446427</v>
      </c>
      <c r="H34" s="133">
        <v>1.006743680299107</v>
      </c>
    </row>
    <row r="35" spans="1:9">
      <c r="A35" s="22">
        <v>44986</v>
      </c>
      <c r="C35" s="133">
        <v>55.016776457934135</v>
      </c>
      <c r="D35" s="133">
        <v>3.2919720375456989</v>
      </c>
      <c r="E35" s="133">
        <v>5.5402676206747312</v>
      </c>
      <c r="F35" s="133">
        <v>8.1161750920645162</v>
      </c>
      <c r="G35" s="133">
        <v>1.945487551458333</v>
      </c>
      <c r="H35" s="133">
        <v>1.2694890853225811</v>
      </c>
    </row>
    <row r="36" spans="1:9">
      <c r="A36" s="22">
        <v>45017</v>
      </c>
      <c r="C36" s="133">
        <v>49.104979649879169</v>
      </c>
      <c r="D36" s="133">
        <v>3.1142420337874999</v>
      </c>
      <c r="E36" s="133">
        <v>7.2415357364527786</v>
      </c>
      <c r="F36" s="133">
        <v>6.7025078166694447</v>
      </c>
      <c r="G36" s="133">
        <v>1.9060820772916671</v>
      </c>
      <c r="H36" s="133">
        <v>2.3918113526930562</v>
      </c>
    </row>
    <row r="37" spans="1:9">
      <c r="A37" s="22">
        <v>45047</v>
      </c>
      <c r="C37" s="133">
        <v>44.58999318925806</v>
      </c>
      <c r="D37" s="133">
        <v>2.7947465748185483</v>
      </c>
      <c r="E37" s="133">
        <v>8.6014694697271494</v>
      </c>
      <c r="F37" s="133">
        <v>9.2078865805913974</v>
      </c>
      <c r="G37" s="133">
        <v>1.9324196754704301</v>
      </c>
      <c r="H37" s="133">
        <v>4.2893079480927421</v>
      </c>
    </row>
    <row r="38" spans="1:9">
      <c r="A38" s="22">
        <v>45078</v>
      </c>
      <c r="C38" s="133">
        <v>39.648669761047231</v>
      </c>
      <c r="D38" s="133">
        <v>2.5797751715458328</v>
      </c>
      <c r="E38" s="133">
        <v>10.167573320899999</v>
      </c>
      <c r="F38" s="133">
        <v>11.6963655083375</v>
      </c>
      <c r="G38" s="133">
        <v>1.9346947535222221</v>
      </c>
      <c r="H38" s="133">
        <v>4.1961791651791662</v>
      </c>
    </row>
    <row r="39" spans="1:9">
      <c r="A39" s="22">
        <v>45108</v>
      </c>
      <c r="C39" s="133">
        <v>37.779463585990506</v>
      </c>
      <c r="D39" s="133">
        <v>2.5798718064543</v>
      </c>
      <c r="E39" s="133">
        <v>9.6994777696505263</v>
      </c>
      <c r="F39" s="133">
        <v>13.151218273550999</v>
      </c>
      <c r="G39" s="133">
        <v>2.1668881480766098</v>
      </c>
      <c r="H39" s="133">
        <v>4.6910877572903198</v>
      </c>
    </row>
    <row r="40" spans="1:9">
      <c r="A40" s="22">
        <v>45139</v>
      </c>
      <c r="C40" s="133">
        <v>41.080825087639703</v>
      </c>
      <c r="D40" s="133">
        <v>2.1384055271034899</v>
      </c>
      <c r="E40" s="133">
        <v>9.5155823485927264</v>
      </c>
      <c r="F40" s="133">
        <v>12.051598727744601</v>
      </c>
      <c r="G40" s="133">
        <v>2.4614425506061797</v>
      </c>
      <c r="H40" s="133">
        <v>4.6153207419408604</v>
      </c>
    </row>
    <row r="41" spans="1:9">
      <c r="A41" s="22">
        <v>45170</v>
      </c>
      <c r="C41" s="133">
        <v>43.368770333756899</v>
      </c>
      <c r="D41" s="133">
        <v>2.4561699575208298</v>
      </c>
      <c r="E41" s="133">
        <v>9.0440340801735957</v>
      </c>
      <c r="F41" s="133">
        <v>12.644444020970798</v>
      </c>
      <c r="G41" s="133">
        <v>2.7419614626527702</v>
      </c>
      <c r="H41" s="133">
        <v>4.5320256031833299</v>
      </c>
    </row>
    <row r="42" spans="1:9">
      <c r="A42" s="22">
        <v>45200</v>
      </c>
      <c r="C42" s="133">
        <v>45.100730198395162</v>
      </c>
      <c r="D42" s="133">
        <v>2.7595947087177417</v>
      </c>
      <c r="E42" s="133">
        <v>7.6251536798629029</v>
      </c>
      <c r="F42" s="133">
        <v>12.806264265287629</v>
      </c>
      <c r="G42" s="133">
        <v>2.7268003476102147</v>
      </c>
      <c r="H42" s="133">
        <v>4.1956475526438171</v>
      </c>
    </row>
    <row r="43" spans="1:9">
      <c r="A43" s="22">
        <v>45231</v>
      </c>
      <c r="C43" s="133">
        <v>47.220514418934719</v>
      </c>
      <c r="D43" s="133">
        <v>2.7779901003236107</v>
      </c>
      <c r="E43" s="133">
        <v>9.1493627304027765</v>
      </c>
      <c r="F43" s="133">
        <v>10.892236925361111</v>
      </c>
      <c r="G43" s="133">
        <v>2.9866628919083333</v>
      </c>
      <c r="H43" s="133">
        <v>3.9070467818611108</v>
      </c>
    </row>
    <row r="44" spans="1:9">
      <c r="A44" s="22">
        <v>45261</v>
      </c>
      <c r="C44" s="133">
        <v>47.4552060696249</v>
      </c>
      <c r="D44" s="133">
        <v>2.8389404240040297</v>
      </c>
      <c r="E44" s="133">
        <v>8.5239727539851913</v>
      </c>
      <c r="F44" s="133">
        <v>10.749558441361499</v>
      </c>
      <c r="G44" s="133">
        <v>2.7820966020806401</v>
      </c>
      <c r="H44" s="133">
        <v>2.2666943093669301</v>
      </c>
      <c r="I44" s="148"/>
    </row>
    <row r="45" spans="1:9">
      <c r="A45" s="22"/>
      <c r="C45" s="94"/>
      <c r="D45" s="94"/>
      <c r="E45" s="94"/>
      <c r="F45" s="95"/>
    </row>
    <row r="46" spans="1:9">
      <c r="A46" s="22"/>
      <c r="C46" s="94"/>
      <c r="D46" s="94"/>
      <c r="E46" s="94"/>
      <c r="F46" s="95"/>
    </row>
    <row r="47" spans="1:9">
      <c r="A47" s="22"/>
      <c r="C47" s="94"/>
      <c r="D47" s="94"/>
      <c r="E47" s="94"/>
      <c r="F47" s="95"/>
    </row>
    <row r="48" spans="1:9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  <row r="117" spans="1:5">
      <c r="A117" s="22"/>
      <c r="C117" s="12"/>
      <c r="D117" s="12"/>
      <c r="E117" s="12"/>
    </row>
    <row r="118" spans="1:5">
      <c r="A118" s="22"/>
      <c r="C118" s="12"/>
      <c r="D118" s="12"/>
      <c r="E118" s="12"/>
    </row>
    <row r="119" spans="1:5">
      <c r="A119" s="22"/>
      <c r="C119" s="12"/>
      <c r="D119" s="12"/>
      <c r="E119" s="12"/>
    </row>
    <row r="120" spans="1:5">
      <c r="A120" s="22"/>
      <c r="C120" s="12"/>
      <c r="D120" s="12"/>
      <c r="E120" s="12"/>
    </row>
    <row r="121" spans="1:5">
      <c r="A121" s="22"/>
      <c r="C121" s="12"/>
      <c r="D121" s="12"/>
      <c r="E121" s="12"/>
    </row>
    <row r="122" spans="1:5">
      <c r="A122" s="22"/>
      <c r="C122" s="12"/>
      <c r="D122" s="12"/>
      <c r="E122" s="12"/>
    </row>
    <row r="123" spans="1:5">
      <c r="A123" s="22"/>
      <c r="C123" s="12"/>
      <c r="D123" s="12"/>
      <c r="E123" s="12"/>
    </row>
    <row r="124" spans="1:5">
      <c r="A124" s="22"/>
      <c r="C124" s="12"/>
      <c r="D124" s="12"/>
      <c r="E124" s="12"/>
    </row>
    <row r="125" spans="1:5">
      <c r="A125" s="22"/>
      <c r="C125" s="12"/>
      <c r="D125" s="12"/>
      <c r="E125" s="12"/>
    </row>
    <row r="126" spans="1:5">
      <c r="A126" s="22"/>
      <c r="C126" s="12"/>
      <c r="D126" s="12"/>
      <c r="E126" s="12"/>
    </row>
    <row r="127" spans="1:5">
      <c r="A127" s="22"/>
      <c r="C127" s="12"/>
      <c r="D127" s="12"/>
      <c r="E127" s="12"/>
    </row>
    <row r="128" spans="1:5">
      <c r="A128" s="22"/>
      <c r="C128" s="12"/>
      <c r="D128" s="12"/>
      <c r="E128" s="12"/>
    </row>
  </sheetData>
  <hyperlinks>
    <hyperlink ref="A1" location="Índice!A1" display="Voltar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>
    <tabColor rgb="FF00B0F0"/>
  </sheetPr>
  <dimension ref="A1:DZ101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9" sqref="J9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Índice!AQ14</f>
        <v xml:space="preserve">Gráfico 33 - Autoconsumo e energia exportada pelas usinas de biomassa de cana </v>
      </c>
      <c r="D5" s="13"/>
    </row>
    <row r="6" spans="1:130">
      <c r="C6" s="29"/>
    </row>
    <row r="7" spans="1:130">
      <c r="A7" s="4" t="s">
        <v>30</v>
      </c>
      <c r="C7" s="5" t="s">
        <v>166</v>
      </c>
      <c r="D7" s="5" t="s">
        <v>78</v>
      </c>
    </row>
    <row r="8" spans="1:130" ht="18">
      <c r="B8" s="4"/>
      <c r="C8" s="32" t="s">
        <v>165</v>
      </c>
      <c r="D8" s="32"/>
    </row>
    <row r="9" spans="1:130">
      <c r="A9" s="43">
        <v>2015</v>
      </c>
      <c r="B9" s="6"/>
      <c r="C9" s="12">
        <v>1.5675601843003801</v>
      </c>
      <c r="D9" s="12">
        <v>2.3024314554797702</v>
      </c>
    </row>
    <row r="10" spans="1:130">
      <c r="A10" s="43">
        <v>2016</v>
      </c>
      <c r="B10" s="6"/>
      <c r="C10" s="12">
        <v>1.6018237148431316</v>
      </c>
      <c r="D10" s="12">
        <v>2.389123339826142</v>
      </c>
    </row>
    <row r="11" spans="1:130">
      <c r="A11" s="43">
        <v>2017</v>
      </c>
      <c r="B11" s="6"/>
      <c r="C11" s="12">
        <v>1.6382038556743348</v>
      </c>
      <c r="D11" s="12">
        <v>2.4363450122007988</v>
      </c>
    </row>
    <row r="12" spans="1:130">
      <c r="A12" s="43">
        <v>2018</v>
      </c>
      <c r="B12" s="6"/>
      <c r="C12" s="12">
        <v>1.5812696272415292</v>
      </c>
      <c r="D12" s="12">
        <v>2.4471017228013898</v>
      </c>
    </row>
    <row r="13" spans="1:130">
      <c r="A13" s="43">
        <v>2019</v>
      </c>
      <c r="B13" s="6"/>
      <c r="C13" s="12">
        <v>1.6282394323685776</v>
      </c>
      <c r="D13" s="71">
        <v>2.5579101171717</v>
      </c>
    </row>
    <row r="14" spans="1:130">
      <c r="A14" s="43">
        <v>2020</v>
      </c>
      <c r="B14" s="6"/>
      <c r="C14" s="12">
        <v>1.8262265709737773</v>
      </c>
      <c r="D14" s="12">
        <v>2.5795424132820601</v>
      </c>
    </row>
    <row r="15" spans="1:130">
      <c r="A15" s="43">
        <v>2021</v>
      </c>
      <c r="B15" s="6"/>
      <c r="C15" s="12">
        <v>1.64105097060699</v>
      </c>
      <c r="D15" s="12">
        <v>2.2774598725180399</v>
      </c>
    </row>
    <row r="16" spans="1:130">
      <c r="A16" s="43">
        <v>2022</v>
      </c>
      <c r="C16" s="12">
        <v>1.5931354183736639</v>
      </c>
      <c r="D16" s="12">
        <v>2.08970560680073</v>
      </c>
    </row>
    <row r="17" spans="1:4">
      <c r="A17" s="43">
        <v>2023</v>
      </c>
      <c r="C17" s="159">
        <v>1.7877697800000001</v>
      </c>
      <c r="D17" s="60">
        <v>2.3825328736996232</v>
      </c>
    </row>
    <row r="18" spans="1:4">
      <c r="A18" s="22"/>
      <c r="C18" s="18"/>
      <c r="D18" s="18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22"/>
      <c r="C22" s="12"/>
      <c r="D22" s="12"/>
    </row>
    <row r="23" spans="1:4">
      <c r="A23" s="22"/>
      <c r="C23" s="12"/>
      <c r="D23" s="12"/>
    </row>
    <row r="24" spans="1:4">
      <c r="A24" s="22"/>
      <c r="C24" s="12"/>
      <c r="D24" s="12"/>
    </row>
    <row r="25" spans="1:4">
      <c r="A25" s="22"/>
      <c r="C25" s="12"/>
      <c r="D25" s="12"/>
    </row>
    <row r="26" spans="1:4">
      <c r="A26" s="22"/>
      <c r="C26" s="12"/>
      <c r="D26" s="12"/>
    </row>
    <row r="27" spans="1:4">
      <c r="A27" s="22"/>
      <c r="C27" s="12"/>
      <c r="D27" s="12"/>
    </row>
    <row r="28" spans="1:4">
      <c r="A28" s="22"/>
      <c r="C28" s="12"/>
      <c r="D28" s="12"/>
    </row>
    <row r="29" spans="1:4">
      <c r="A29" s="22"/>
      <c r="C29" s="12"/>
      <c r="D29" s="12"/>
    </row>
    <row r="30" spans="1:4">
      <c r="A30" s="22"/>
      <c r="C30" s="12"/>
      <c r="D30" s="12"/>
    </row>
    <row r="31" spans="1:4">
      <c r="A31" s="22"/>
      <c r="C31" s="12"/>
      <c r="D31" s="12"/>
    </row>
    <row r="32" spans="1:4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15" sqref="L15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Índice!AQ18</f>
        <v>Gráfico 34 - Histórico de energia exportada para o SIN e cana processada</v>
      </c>
      <c r="D5" s="13"/>
    </row>
    <row r="6" spans="1:130">
      <c r="C6" s="29"/>
    </row>
    <row r="7" spans="1:130" ht="45">
      <c r="A7" s="4" t="s">
        <v>30</v>
      </c>
      <c r="C7" s="5" t="s">
        <v>167</v>
      </c>
      <c r="D7" s="5" t="s">
        <v>168</v>
      </c>
      <c r="E7" s="5" t="s">
        <v>169</v>
      </c>
      <c r="F7" s="5" t="s">
        <v>170</v>
      </c>
      <c r="G7" s="5" t="s">
        <v>171</v>
      </c>
      <c r="H7" s="19" t="s">
        <v>172</v>
      </c>
      <c r="U7" s="129"/>
      <c r="V7" s="109"/>
      <c r="W7" s="109"/>
      <c r="X7" s="109"/>
      <c r="Y7" s="109"/>
      <c r="Z7" s="109"/>
      <c r="AA7" s="109"/>
      <c r="AB7" s="109"/>
    </row>
    <row r="8" spans="1:130" ht="18">
      <c r="B8" s="4"/>
      <c r="C8" s="32" t="s">
        <v>165</v>
      </c>
      <c r="D8" s="32"/>
      <c r="E8" s="32"/>
      <c r="F8" s="32"/>
      <c r="G8" s="32"/>
      <c r="H8" s="42" t="s">
        <v>173</v>
      </c>
      <c r="U8" s="109"/>
      <c r="V8" s="109"/>
      <c r="W8" s="109"/>
      <c r="X8" s="109"/>
      <c r="Y8" s="109"/>
      <c r="Z8" s="109"/>
      <c r="AA8" s="109"/>
      <c r="AB8" s="109"/>
    </row>
    <row r="9" spans="1:130">
      <c r="A9" s="43">
        <v>2012</v>
      </c>
      <c r="B9" s="6"/>
      <c r="C9" s="12">
        <f>C23/1000</f>
        <v>0</v>
      </c>
      <c r="D9" s="12">
        <f t="shared" ref="D9:E9" si="0">D23/1000</f>
        <v>0</v>
      </c>
      <c r="E9" s="12">
        <f t="shared" si="0"/>
        <v>0</v>
      </c>
      <c r="F9" s="12">
        <f>Z9</f>
        <v>0</v>
      </c>
      <c r="G9" s="12">
        <v>1.3274000000000001</v>
      </c>
      <c r="H9" s="17">
        <v>564.29220499999997</v>
      </c>
      <c r="L9" s="41"/>
      <c r="M9" s="41"/>
      <c r="N9" s="41"/>
      <c r="O9" s="41"/>
      <c r="P9" s="41"/>
      <c r="U9" s="213"/>
      <c r="V9" s="109"/>
      <c r="W9" s="110"/>
      <c r="X9" s="110"/>
      <c r="Y9" s="110"/>
      <c r="Z9" s="110"/>
      <c r="AA9" s="109"/>
      <c r="AB9" s="109"/>
    </row>
    <row r="10" spans="1:130">
      <c r="A10" s="43">
        <v>2013</v>
      </c>
      <c r="B10" s="6"/>
      <c r="C10" s="12">
        <f t="shared" ref="C10:F19" si="1">C24/1000</f>
        <v>0.68140000000000001</v>
      </c>
      <c r="D10" s="12">
        <f t="shared" si="1"/>
        <v>0.26100000000000001</v>
      </c>
      <c r="E10" s="12">
        <f t="shared" si="1"/>
        <v>0.13730000000000001</v>
      </c>
      <c r="F10" s="12">
        <f t="shared" si="1"/>
        <v>0.11586145785276922</v>
      </c>
      <c r="G10" s="12">
        <v>1.9605999999999999</v>
      </c>
      <c r="H10" s="17">
        <v>649.60343999999998</v>
      </c>
      <c r="L10" s="41"/>
      <c r="M10" s="41"/>
      <c r="N10" s="41"/>
      <c r="O10" s="41"/>
      <c r="P10" s="41"/>
      <c r="U10" s="213"/>
      <c r="V10" s="109"/>
      <c r="W10" s="110"/>
      <c r="X10" s="110"/>
      <c r="Y10" s="110"/>
      <c r="Z10" s="110"/>
      <c r="AA10" s="110"/>
      <c r="AB10" s="110"/>
    </row>
    <row r="11" spans="1:130">
      <c r="A11" s="43">
        <v>2014</v>
      </c>
      <c r="B11" s="6"/>
      <c r="C11" s="12">
        <f t="shared" si="1"/>
        <v>0.73139999999999983</v>
      </c>
      <c r="D11" s="12">
        <f t="shared" si="1"/>
        <v>0.30819999999999997</v>
      </c>
      <c r="E11" s="12">
        <f t="shared" si="1"/>
        <v>0.13729999999999995</v>
      </c>
      <c r="F11" s="12">
        <f t="shared" ref="F11" si="2">F25/1000</f>
        <v>0.12099973237460529</v>
      </c>
      <c r="G11" s="12">
        <v>2.1023469491736306</v>
      </c>
      <c r="H11" s="17">
        <v>633.39603799999998</v>
      </c>
      <c r="L11" s="41"/>
      <c r="M11" s="41"/>
      <c r="N11" s="41"/>
      <c r="O11" s="41"/>
      <c r="P11" s="41"/>
      <c r="U11" s="213"/>
      <c r="V11" s="109"/>
      <c r="W11" s="110"/>
      <c r="X11" s="110"/>
      <c r="Y11" s="110"/>
      <c r="Z11" s="110"/>
      <c r="AA11" s="110"/>
      <c r="AB11" s="110"/>
    </row>
    <row r="12" spans="1:130">
      <c r="A12" s="43">
        <v>2015</v>
      </c>
      <c r="B12" s="6"/>
      <c r="C12" s="12">
        <f t="shared" si="1"/>
        <v>0.73459999999999992</v>
      </c>
      <c r="D12" s="12">
        <f t="shared" si="1"/>
        <v>0.31910000000000005</v>
      </c>
      <c r="E12" s="12">
        <f t="shared" si="1"/>
        <v>0.13729999999999995</v>
      </c>
      <c r="F12" s="12">
        <f t="shared" ref="F12" si="3">F26/1000</f>
        <v>0.11566806995167692</v>
      </c>
      <c r="G12" s="12">
        <v>2.1358410779462318</v>
      </c>
      <c r="H12" s="17">
        <v>660.35565499999996</v>
      </c>
      <c r="L12" s="41"/>
      <c r="M12" s="41"/>
      <c r="N12" s="41"/>
      <c r="O12" s="41"/>
      <c r="P12" s="41"/>
      <c r="U12" s="213"/>
      <c r="V12" s="109"/>
      <c r="W12" s="110"/>
      <c r="X12" s="110"/>
      <c r="Y12" s="110"/>
      <c r="Z12" s="110"/>
      <c r="AA12" s="110"/>
      <c r="AB12" s="110"/>
    </row>
    <row r="13" spans="1:130">
      <c r="A13" s="43">
        <v>2016</v>
      </c>
      <c r="B13" s="6"/>
      <c r="C13" s="12">
        <f t="shared" si="1"/>
        <v>0.73459999999999992</v>
      </c>
      <c r="D13" s="12">
        <f t="shared" si="1"/>
        <v>0.33710000000000001</v>
      </c>
      <c r="E13" s="12">
        <f t="shared" si="1"/>
        <v>0.20449999999999996</v>
      </c>
      <c r="F13" s="12">
        <f t="shared" ref="F13" si="4">F27/1000</f>
        <v>0.11934483081130526</v>
      </c>
      <c r="G13" s="12">
        <v>2.4229277491780818</v>
      </c>
      <c r="H13" s="17">
        <v>670.28575572253487</v>
      </c>
      <c r="L13" s="41"/>
      <c r="M13" s="41"/>
      <c r="N13" s="41"/>
      <c r="U13" s="213"/>
      <c r="V13" s="109"/>
      <c r="W13" s="110"/>
      <c r="X13" s="110"/>
      <c r="Y13" s="110"/>
      <c r="Z13" s="110"/>
      <c r="AA13" s="110"/>
      <c r="AB13" s="110"/>
    </row>
    <row r="14" spans="1:130">
      <c r="A14" s="43">
        <v>2017</v>
      </c>
      <c r="B14" s="6"/>
      <c r="C14" s="12">
        <f t="shared" si="1"/>
        <v>0.73459999999999992</v>
      </c>
      <c r="D14" s="12">
        <f t="shared" si="1"/>
        <v>0.33710000000000001</v>
      </c>
      <c r="E14" s="12">
        <f t="shared" si="1"/>
        <v>0.20449999999999996</v>
      </c>
      <c r="F14" s="12">
        <f t="shared" ref="F14" si="5">F28/1000</f>
        <v>0.11236764697393965</v>
      </c>
      <c r="G14" s="12">
        <v>2.445625352796803</v>
      </c>
      <c r="H14" s="17">
        <v>635.39504999999997</v>
      </c>
      <c r="U14" s="213"/>
      <c r="V14" s="109"/>
      <c r="W14" s="109"/>
      <c r="X14" s="109"/>
      <c r="Y14" s="109"/>
      <c r="Z14" s="109"/>
      <c r="AA14" s="110"/>
      <c r="AB14" s="110"/>
    </row>
    <row r="15" spans="1:130">
      <c r="A15" s="43">
        <v>2018</v>
      </c>
      <c r="B15" s="6"/>
      <c r="C15" s="12">
        <f t="shared" si="1"/>
        <v>0.73459999999999992</v>
      </c>
      <c r="D15" s="12">
        <f t="shared" si="1"/>
        <v>0.5545000000000001</v>
      </c>
      <c r="E15" s="12">
        <f t="shared" si="1"/>
        <v>0.20449999999999996</v>
      </c>
      <c r="F15" s="12">
        <f t="shared" ref="F15" si="6">F29/1000</f>
        <v>0.11236764697393965</v>
      </c>
      <c r="G15" s="12">
        <v>2.4837835681774574</v>
      </c>
      <c r="H15" s="17">
        <v>608.52213300000005</v>
      </c>
      <c r="U15" s="213"/>
      <c r="V15" s="109"/>
      <c r="W15" s="110"/>
      <c r="X15" s="110"/>
      <c r="Y15" s="110"/>
      <c r="Z15" s="110"/>
      <c r="AA15" s="110"/>
      <c r="AB15" s="110"/>
    </row>
    <row r="16" spans="1:130">
      <c r="A16" s="43">
        <v>2019</v>
      </c>
      <c r="B16" s="6"/>
      <c r="C16" s="12">
        <f t="shared" si="1"/>
        <v>0.73459999999999992</v>
      </c>
      <c r="D16" s="12">
        <f t="shared" si="1"/>
        <v>0.64419999999999999</v>
      </c>
      <c r="E16" s="12">
        <f t="shared" si="1"/>
        <v>0.20449999999999996</v>
      </c>
      <c r="F16" s="12">
        <f t="shared" ref="F16" si="7">F30/1000</f>
        <v>0.11291805375170678</v>
      </c>
      <c r="G16" s="12">
        <v>2.5579101171717036</v>
      </c>
      <c r="H16" s="17">
        <v>654.08202000000006</v>
      </c>
      <c r="U16" s="213"/>
      <c r="V16" s="109"/>
      <c r="W16" s="110"/>
      <c r="X16" s="110"/>
      <c r="Y16" s="110"/>
      <c r="Z16" s="110"/>
      <c r="AA16" s="110"/>
      <c r="AB16" s="110"/>
    </row>
    <row r="17" spans="1:28">
      <c r="A17" s="43">
        <v>2020</v>
      </c>
      <c r="B17" s="6"/>
      <c r="C17" s="12">
        <f t="shared" si="1"/>
        <v>0.73459999999999992</v>
      </c>
      <c r="D17" s="12">
        <f t="shared" si="1"/>
        <v>0.68130000000000002</v>
      </c>
      <c r="E17" s="12">
        <f t="shared" si="1"/>
        <v>0.20449999999999996</v>
      </c>
      <c r="F17" s="12">
        <f t="shared" ref="F17" si="8">F31/1000</f>
        <v>0.12258708468488648</v>
      </c>
      <c r="G17" s="12">
        <v>2.579542413282061</v>
      </c>
      <c r="H17" s="17">
        <v>662.68558499999995</v>
      </c>
      <c r="J17" s="41"/>
      <c r="K17" s="41"/>
      <c r="U17" s="213"/>
      <c r="V17" s="109"/>
      <c r="W17" s="110"/>
      <c r="X17" s="110"/>
      <c r="Y17" s="110"/>
      <c r="Z17" s="110"/>
      <c r="AA17" s="110"/>
      <c r="AB17" s="110"/>
    </row>
    <row r="18" spans="1:28">
      <c r="A18" s="43">
        <v>2021</v>
      </c>
      <c r="B18" s="6"/>
      <c r="C18" s="12">
        <f t="shared" si="1"/>
        <v>0.73459999999999992</v>
      </c>
      <c r="D18" s="12">
        <f t="shared" si="1"/>
        <v>0.71890000000000009</v>
      </c>
      <c r="E18" s="12">
        <f t="shared" si="1"/>
        <v>0.20449999999999996</v>
      </c>
      <c r="F18" s="12">
        <f t="shared" ref="F18" si="9">F32/1000</f>
        <v>9.1384732309534464E-2</v>
      </c>
      <c r="G18" s="12">
        <v>2.2774598725180399</v>
      </c>
      <c r="H18" s="17">
        <v>581.44560000000001</v>
      </c>
      <c r="J18" s="41"/>
      <c r="K18" s="41"/>
      <c r="U18" s="213"/>
      <c r="V18" s="109"/>
      <c r="W18" s="109"/>
      <c r="X18" s="109"/>
      <c r="Y18" s="109"/>
      <c r="Z18" s="109"/>
      <c r="AA18" s="110"/>
      <c r="AB18" s="110"/>
    </row>
    <row r="19" spans="1:28">
      <c r="A19" s="43">
        <v>2022</v>
      </c>
      <c r="B19" s="6"/>
      <c r="C19" s="12">
        <f t="shared" si="1"/>
        <v>0.73459999999999992</v>
      </c>
      <c r="D19" s="12">
        <f t="shared" si="1"/>
        <v>0.7360000000000001</v>
      </c>
      <c r="E19" s="12">
        <f t="shared" si="1"/>
        <v>0.20449999999999996</v>
      </c>
      <c r="F19" s="12">
        <f>F33/1000</f>
        <v>0.14906360273281544</v>
      </c>
      <c r="G19" s="12">
        <f>'A-33'!$D$16</f>
        <v>2.08970560680073</v>
      </c>
      <c r="H19" s="17">
        <f>'A-5'!C19</f>
        <v>595.30610200000001</v>
      </c>
      <c r="U19" s="213"/>
      <c r="V19" s="109"/>
      <c r="W19" s="110"/>
      <c r="X19" s="110"/>
      <c r="Y19" s="110"/>
      <c r="Z19" s="110"/>
      <c r="AA19" s="110"/>
      <c r="AB19" s="110"/>
    </row>
    <row r="20" spans="1:28">
      <c r="A20" s="43">
        <v>2023</v>
      </c>
      <c r="C20" s="12">
        <f>C34/1000</f>
        <v>0.67130000000000001</v>
      </c>
      <c r="D20" s="12">
        <f>D34/1000</f>
        <v>0.60850000000000004</v>
      </c>
      <c r="E20" s="12">
        <f>E34/1000</f>
        <v>0.1603</v>
      </c>
      <c r="F20" s="12">
        <f>F34/1000</f>
        <v>0.1263</v>
      </c>
      <c r="G20" s="12">
        <v>2.4</v>
      </c>
      <c r="H20" s="17">
        <v>712.5</v>
      </c>
      <c r="U20" s="213"/>
      <c r="V20" s="109"/>
      <c r="W20" s="109"/>
      <c r="X20" s="109"/>
      <c r="Y20" s="109"/>
      <c r="Z20" s="109"/>
      <c r="AA20" s="110"/>
      <c r="AB20" s="110"/>
    </row>
    <row r="21" spans="1:28">
      <c r="A21" s="43"/>
      <c r="C21" s="12"/>
      <c r="D21" s="12"/>
      <c r="E21" s="12"/>
      <c r="F21" s="12"/>
      <c r="G21" s="12"/>
      <c r="H21" s="134"/>
      <c r="U21" s="213"/>
      <c r="V21" s="109"/>
      <c r="W21" s="110"/>
      <c r="X21" s="110"/>
      <c r="Y21" s="110"/>
      <c r="Z21" s="110"/>
      <c r="AA21" s="110"/>
      <c r="AB21" s="110"/>
    </row>
    <row r="22" spans="1:28">
      <c r="A22" s="43"/>
      <c r="C22" s="12"/>
      <c r="D22" s="12"/>
      <c r="E22" s="12"/>
      <c r="F22" s="12"/>
      <c r="G22" s="12"/>
      <c r="U22" s="213"/>
      <c r="V22" s="109"/>
      <c r="W22" s="110"/>
      <c r="X22" s="110"/>
      <c r="Y22" s="110"/>
      <c r="Z22" s="110"/>
      <c r="AA22" s="110"/>
      <c r="AB22" s="110"/>
    </row>
    <row r="23" spans="1:28">
      <c r="A23" s="111"/>
      <c r="B23" s="109"/>
      <c r="C23" s="112"/>
      <c r="D23" s="112"/>
      <c r="E23" s="110"/>
      <c r="F23" s="12"/>
      <c r="G23" s="12"/>
      <c r="U23" s="213"/>
      <c r="V23" s="109"/>
      <c r="W23" s="110"/>
      <c r="X23" s="110"/>
      <c r="Y23" s="110"/>
      <c r="Z23" s="110"/>
      <c r="AA23" s="110"/>
      <c r="AB23" s="110"/>
    </row>
    <row r="24" spans="1:28">
      <c r="A24" s="111">
        <v>2013</v>
      </c>
      <c r="B24" s="109"/>
      <c r="C24" s="112">
        <v>681.4</v>
      </c>
      <c r="D24" s="112">
        <v>261</v>
      </c>
      <c r="E24" s="175">
        <v>137.30000000000001</v>
      </c>
      <c r="F24" s="191">
        <v>115.86145785276922</v>
      </c>
      <c r="G24" s="12"/>
      <c r="U24" s="213"/>
      <c r="V24" s="109"/>
      <c r="W24" s="110"/>
      <c r="X24" s="110"/>
      <c r="Y24" s="110"/>
      <c r="Z24" s="110"/>
      <c r="AA24" s="110"/>
      <c r="AB24" s="110"/>
    </row>
    <row r="25" spans="1:28">
      <c r="A25" s="111">
        <v>2014</v>
      </c>
      <c r="B25" s="109"/>
      <c r="C25" s="112">
        <v>731.39999999999986</v>
      </c>
      <c r="D25" s="112">
        <v>308.2</v>
      </c>
      <c r="E25" s="175">
        <v>137.29999999999995</v>
      </c>
      <c r="F25" s="191">
        <v>120.99973237460529</v>
      </c>
      <c r="U25" s="213"/>
      <c r="V25" s="109"/>
      <c r="W25" s="110"/>
      <c r="X25" s="110"/>
      <c r="Y25" s="110"/>
      <c r="Z25" s="110"/>
      <c r="AA25" s="109"/>
      <c r="AB25" s="110"/>
    </row>
    <row r="26" spans="1:28">
      <c r="A26" s="111">
        <v>2015</v>
      </c>
      <c r="B26" s="109"/>
      <c r="C26" s="112">
        <v>734.59999999999991</v>
      </c>
      <c r="D26" s="112">
        <v>319.10000000000002</v>
      </c>
      <c r="E26" s="175">
        <v>137.29999999999995</v>
      </c>
      <c r="F26" s="191">
        <v>115.66806995167691</v>
      </c>
      <c r="U26" s="213"/>
      <c r="V26" s="109"/>
      <c r="W26" s="109"/>
      <c r="X26" s="109"/>
      <c r="Y26" s="109"/>
      <c r="Z26" s="109"/>
      <c r="AA26" s="110"/>
      <c r="AB26" s="110"/>
    </row>
    <row r="27" spans="1:28">
      <c r="A27" s="111">
        <v>2016</v>
      </c>
      <c r="B27" s="109"/>
      <c r="C27" s="112">
        <v>734.59999999999991</v>
      </c>
      <c r="D27" s="112">
        <v>337.1</v>
      </c>
      <c r="E27" s="175">
        <v>204.49999999999997</v>
      </c>
      <c r="F27" s="191">
        <v>119.34483081130526</v>
      </c>
      <c r="U27" s="213"/>
      <c r="V27" s="109"/>
      <c r="W27" s="110"/>
      <c r="X27" s="110"/>
      <c r="Y27" s="110"/>
      <c r="Z27" s="110"/>
      <c r="AA27" s="109"/>
      <c r="AB27" s="110"/>
    </row>
    <row r="28" spans="1:28">
      <c r="A28" s="111">
        <v>2017</v>
      </c>
      <c r="B28" s="109"/>
      <c r="C28" s="112">
        <v>734.59999999999991</v>
      </c>
      <c r="D28" s="112">
        <v>337.1</v>
      </c>
      <c r="E28" s="175">
        <v>204.49999999999997</v>
      </c>
      <c r="F28" s="191">
        <v>112.36764697393966</v>
      </c>
      <c r="U28" s="213"/>
      <c r="V28" s="109"/>
      <c r="W28" s="109"/>
      <c r="X28" s="109"/>
      <c r="Y28" s="109"/>
      <c r="Z28" s="109"/>
      <c r="AA28" s="110"/>
      <c r="AB28" s="110"/>
    </row>
    <row r="29" spans="1:28">
      <c r="A29" s="111">
        <v>2018</v>
      </c>
      <c r="B29" s="109"/>
      <c r="C29" s="112">
        <v>734.59999999999991</v>
      </c>
      <c r="D29" s="112">
        <v>554.50000000000011</v>
      </c>
      <c r="E29" s="175">
        <v>204.49999999999997</v>
      </c>
      <c r="F29" s="191">
        <v>112.36764697393966</v>
      </c>
      <c r="U29" s="213"/>
      <c r="W29" s="110"/>
      <c r="X29" s="110"/>
      <c r="Y29" s="110"/>
      <c r="Z29" s="110"/>
      <c r="AA29" s="109"/>
      <c r="AB29" s="110"/>
    </row>
    <row r="30" spans="1:28">
      <c r="A30" s="111">
        <v>2019</v>
      </c>
      <c r="B30" s="109"/>
      <c r="C30" s="112">
        <v>734.59999999999991</v>
      </c>
      <c r="D30" s="112">
        <v>644.20000000000005</v>
      </c>
      <c r="E30" s="175">
        <v>204.49999999999997</v>
      </c>
      <c r="F30" s="191">
        <v>112.91805375170678</v>
      </c>
      <c r="U30" s="213"/>
      <c r="W30" s="109"/>
      <c r="X30" s="109"/>
      <c r="Y30" s="109"/>
      <c r="Z30" s="109"/>
      <c r="AA30" s="110"/>
      <c r="AB30" s="110"/>
    </row>
    <row r="31" spans="1:28">
      <c r="A31" s="111">
        <v>2020</v>
      </c>
      <c r="B31" s="109"/>
      <c r="C31" s="112">
        <v>734.59999999999991</v>
      </c>
      <c r="D31" s="112">
        <v>681.30000000000007</v>
      </c>
      <c r="E31" s="175">
        <v>204.49999999999997</v>
      </c>
      <c r="F31" s="191">
        <v>122.58708468488648</v>
      </c>
      <c r="U31" s="213"/>
      <c r="W31" s="110"/>
      <c r="X31" s="110"/>
      <c r="Y31" s="110"/>
      <c r="Z31" s="110"/>
      <c r="AA31" s="109"/>
      <c r="AB31" s="110"/>
    </row>
    <row r="32" spans="1:28">
      <c r="A32" s="111">
        <v>2021</v>
      </c>
      <c r="B32" s="109"/>
      <c r="C32" s="112">
        <v>734.59999999999991</v>
      </c>
      <c r="D32" s="112">
        <v>718.90000000000009</v>
      </c>
      <c r="E32" s="175">
        <v>204.49999999999997</v>
      </c>
      <c r="F32" s="191">
        <v>91.384732309534471</v>
      </c>
      <c r="U32" s="213"/>
      <c r="W32" s="109"/>
      <c r="X32" s="109"/>
      <c r="Y32" s="109"/>
      <c r="Z32" s="109"/>
      <c r="AA32" s="110"/>
      <c r="AB32" s="110"/>
    </row>
    <row r="33" spans="1:6">
      <c r="A33" s="111">
        <v>2022</v>
      </c>
      <c r="C33" s="112">
        <v>734.59999999999991</v>
      </c>
      <c r="D33" s="112">
        <v>736.00000000000011</v>
      </c>
      <c r="E33" s="175">
        <v>204.49999999999997</v>
      </c>
      <c r="F33" s="191">
        <v>149.06360273281544</v>
      </c>
    </row>
    <row r="34" spans="1:6">
      <c r="A34" s="111">
        <v>2023</v>
      </c>
      <c r="C34" s="112">
        <v>671.3</v>
      </c>
      <c r="D34" s="112">
        <v>608.5</v>
      </c>
      <c r="E34" s="175">
        <v>160.30000000000001</v>
      </c>
      <c r="F34" s="191">
        <v>126.3</v>
      </c>
    </row>
    <row r="35" spans="1:6">
      <c r="A35" s="22"/>
      <c r="C35" s="12"/>
      <c r="D35" s="12"/>
    </row>
    <row r="36" spans="1:6">
      <c r="A36" s="22"/>
      <c r="C36" s="12"/>
      <c r="D36" s="12"/>
    </row>
    <row r="37" spans="1:6">
      <c r="A37" s="22"/>
      <c r="C37" s="12"/>
      <c r="D37" s="12"/>
    </row>
    <row r="38" spans="1:6">
      <c r="A38" s="22"/>
      <c r="C38" s="12"/>
      <c r="D38" s="12"/>
    </row>
    <row r="39" spans="1:6">
      <c r="A39" s="22"/>
      <c r="C39" s="12"/>
      <c r="D39" s="12"/>
    </row>
    <row r="40" spans="1:6">
      <c r="A40" s="22"/>
      <c r="C40" s="12"/>
      <c r="D40" s="12"/>
    </row>
    <row r="41" spans="1:6">
      <c r="A41" s="22"/>
      <c r="C41" s="12"/>
      <c r="D41" s="12"/>
    </row>
    <row r="42" spans="1:6">
      <c r="A42" s="22"/>
      <c r="C42" s="12"/>
      <c r="D42" s="12"/>
    </row>
    <row r="43" spans="1:6">
      <c r="A43" s="22"/>
      <c r="C43" s="12"/>
      <c r="D43" s="12"/>
    </row>
    <row r="44" spans="1:6">
      <c r="A44" s="22"/>
      <c r="C44" s="12"/>
      <c r="D44" s="12"/>
    </row>
    <row r="45" spans="1:6">
      <c r="A45" s="22"/>
      <c r="C45" s="12"/>
      <c r="D45" s="12"/>
    </row>
    <row r="46" spans="1:6">
      <c r="A46" s="22"/>
      <c r="C46" s="12"/>
      <c r="D46" s="12"/>
    </row>
    <row r="47" spans="1:6">
      <c r="A47" s="22"/>
      <c r="C47" s="12"/>
      <c r="D47" s="12"/>
    </row>
    <row r="48" spans="1:6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  <row r="104" spans="1:4">
      <c r="A104" s="22"/>
      <c r="C104" s="12"/>
      <c r="D104" s="12"/>
    </row>
  </sheetData>
  <mergeCells count="12">
    <mergeCell ref="U9:U10"/>
    <mergeCell ref="U23:U24"/>
    <mergeCell ref="U21:U22"/>
    <mergeCell ref="U19:U20"/>
    <mergeCell ref="U17:U18"/>
    <mergeCell ref="U15:U16"/>
    <mergeCell ref="U13:U14"/>
    <mergeCell ref="U31:U32"/>
    <mergeCell ref="U29:U30"/>
    <mergeCell ref="U27:U28"/>
    <mergeCell ref="U25:U26"/>
    <mergeCell ref="U11:U12"/>
  </mergeCells>
  <hyperlinks>
    <hyperlink ref="A1" location="Índice!A1" display="Voltar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>
    <tabColor rgb="FF00B0F0"/>
  </sheetPr>
  <dimension ref="A1:DZ11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7" sqref="K7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Índice!AQ22</f>
        <v>Gráfico 35 - Geração térmica a biomassa de cana versus PLD</v>
      </c>
      <c r="D5" s="13"/>
      <c r="E5" s="13"/>
    </row>
    <row r="6" spans="1:130">
      <c r="C6" s="29"/>
    </row>
    <row r="7" spans="1:130" ht="30">
      <c r="A7" s="4" t="s">
        <v>69</v>
      </c>
      <c r="C7" s="5" t="s">
        <v>174</v>
      </c>
      <c r="D7" s="5" t="s">
        <v>175</v>
      </c>
      <c r="E7" s="4"/>
    </row>
    <row r="8" spans="1:130" ht="18">
      <c r="B8" s="4"/>
      <c r="C8" s="32" t="s">
        <v>165</v>
      </c>
      <c r="D8" s="32" t="s">
        <v>347</v>
      </c>
    </row>
    <row r="9" spans="1:130">
      <c r="A9" s="22">
        <v>44197</v>
      </c>
      <c r="C9" s="40">
        <v>0.35750147005645166</v>
      </c>
      <c r="D9" s="28">
        <v>294.85358164208986</v>
      </c>
      <c r="E9" s="12"/>
    </row>
    <row r="10" spans="1:130">
      <c r="A10" s="22">
        <v>44228</v>
      </c>
      <c r="C10" s="40">
        <v>0.34431713785714274</v>
      </c>
      <c r="D10" s="28">
        <v>199.9153246487439</v>
      </c>
      <c r="E10" s="12"/>
    </row>
    <row r="11" spans="1:130">
      <c r="A11" s="22">
        <v>44256</v>
      </c>
      <c r="C11" s="40">
        <v>0.66725465911962367</v>
      </c>
      <c r="D11" s="28">
        <v>130.06408127205498</v>
      </c>
      <c r="E11" s="12"/>
    </row>
    <row r="12" spans="1:130">
      <c r="A12" s="22">
        <v>44287</v>
      </c>
      <c r="C12" s="40">
        <v>2.2995513578819442</v>
      </c>
      <c r="D12" s="28">
        <v>157.76603603367622</v>
      </c>
      <c r="E12" s="12"/>
    </row>
    <row r="13" spans="1:130">
      <c r="A13" s="22">
        <v>44317</v>
      </c>
      <c r="C13" s="40">
        <v>3.59512132633468</v>
      </c>
      <c r="D13" s="28">
        <v>257.98560485926919</v>
      </c>
      <c r="E13" s="12"/>
    </row>
    <row r="14" spans="1:130">
      <c r="A14" s="22">
        <v>44348</v>
      </c>
      <c r="C14" s="40">
        <v>3.6706675717986128</v>
      </c>
      <c r="D14" s="28">
        <v>395.44412960466281</v>
      </c>
      <c r="E14" s="12"/>
    </row>
    <row r="15" spans="1:130">
      <c r="A15" s="22">
        <v>44378</v>
      </c>
      <c r="C15" s="40">
        <v>3.9849566714368287</v>
      </c>
      <c r="D15" s="28">
        <v>678.87263962892462</v>
      </c>
      <c r="E15" s="12"/>
    </row>
    <row r="16" spans="1:130">
      <c r="A16" s="22">
        <v>44409</v>
      </c>
      <c r="C16" s="40">
        <v>3.9344681162486554</v>
      </c>
      <c r="D16" s="28">
        <v>673.11659688426562</v>
      </c>
      <c r="E16" s="12"/>
    </row>
    <row r="17" spans="1:5">
      <c r="A17" s="22">
        <v>44440</v>
      </c>
      <c r="C17" s="40">
        <v>3.7671264161486127</v>
      </c>
      <c r="D17" s="28">
        <v>657.90619579261067</v>
      </c>
      <c r="E17" s="117"/>
    </row>
    <row r="18" spans="1:5">
      <c r="A18" s="22">
        <v>44470</v>
      </c>
      <c r="C18" s="40">
        <v>2.6601288249475799</v>
      </c>
      <c r="D18" s="28">
        <v>281.05425438707255</v>
      </c>
      <c r="E18" s="12"/>
    </row>
    <row r="19" spans="1:5">
      <c r="A19" s="22">
        <v>44501</v>
      </c>
      <c r="C19" s="40">
        <v>1.4824138044944448</v>
      </c>
      <c r="D19" s="28">
        <v>98.233332579240937</v>
      </c>
      <c r="E19" s="12"/>
    </row>
    <row r="20" spans="1:5">
      <c r="A20" s="22">
        <v>44531</v>
      </c>
      <c r="C20" s="40">
        <v>0.44699470925537638</v>
      </c>
      <c r="D20" s="28">
        <v>73.764305646554959</v>
      </c>
      <c r="E20" s="12"/>
    </row>
    <row r="21" spans="1:5">
      <c r="A21" s="22">
        <v>44562</v>
      </c>
      <c r="C21" s="12">
        <v>0.16442318793010752</v>
      </c>
      <c r="D21" s="28">
        <v>69.236836248159477</v>
      </c>
      <c r="E21" s="12"/>
    </row>
    <row r="22" spans="1:5">
      <c r="A22" s="22">
        <v>44593</v>
      </c>
      <c r="C22" s="12">
        <v>0.13755505824851177</v>
      </c>
      <c r="D22" s="28">
        <v>60.700843280659335</v>
      </c>
      <c r="E22" s="12"/>
    </row>
    <row r="23" spans="1:5">
      <c r="A23" s="22">
        <v>44621</v>
      </c>
      <c r="C23" s="12">
        <v>0.2774023746626344</v>
      </c>
      <c r="D23" s="28">
        <v>59.733165991595186</v>
      </c>
      <c r="E23" s="12"/>
    </row>
    <row r="24" spans="1:5">
      <c r="A24" s="22">
        <v>44652</v>
      </c>
      <c r="C24" s="12">
        <v>1.42055333920972</v>
      </c>
      <c r="D24" s="28">
        <v>59.106635653666416</v>
      </c>
      <c r="E24" s="12"/>
    </row>
    <row r="25" spans="1:5">
      <c r="A25" s="22">
        <v>44682</v>
      </c>
      <c r="C25" s="12">
        <v>3.1921583044569877</v>
      </c>
      <c r="D25" s="28">
        <v>58.830134023754688</v>
      </c>
      <c r="E25" s="12"/>
    </row>
    <row r="26" spans="1:5">
      <c r="A26" s="22">
        <v>44713</v>
      </c>
      <c r="C26" s="12">
        <v>3.4024511748375001</v>
      </c>
      <c r="D26" s="28">
        <v>58.452433960095121</v>
      </c>
      <c r="E26" s="12"/>
    </row>
    <row r="27" spans="1:5">
      <c r="A27" s="22">
        <v>44743</v>
      </c>
      <c r="C27" s="12">
        <v>3.8236140384018826</v>
      </c>
      <c r="D27" s="28">
        <v>70.042716026381029</v>
      </c>
      <c r="E27" s="12"/>
    </row>
    <row r="28" spans="1:5">
      <c r="A28" s="22">
        <v>44774</v>
      </c>
      <c r="C28" s="12">
        <v>3.5149027335094085</v>
      </c>
      <c r="D28" s="28">
        <v>81.566263226629559</v>
      </c>
      <c r="E28" s="12"/>
    </row>
    <row r="29" spans="1:5">
      <c r="A29" s="22">
        <v>44805</v>
      </c>
      <c r="C29" s="12">
        <v>3.2514666637916654</v>
      </c>
      <c r="D29" s="28">
        <v>59.628642941503898</v>
      </c>
      <c r="E29" s="12"/>
    </row>
    <row r="30" spans="1:5">
      <c r="A30" s="22">
        <v>44835</v>
      </c>
      <c r="C30" s="12">
        <v>2.86858022606989</v>
      </c>
      <c r="D30" s="28">
        <v>58.875663576131409</v>
      </c>
      <c r="E30" s="12"/>
    </row>
    <row r="31" spans="1:5">
      <c r="A31" s="22">
        <v>44866</v>
      </c>
      <c r="C31" s="12">
        <v>2.3472096729125007</v>
      </c>
      <c r="D31" s="28">
        <v>58.635259014173378</v>
      </c>
      <c r="E31" s="12"/>
    </row>
    <row r="32" spans="1:5">
      <c r="A32" s="22">
        <v>44896</v>
      </c>
      <c r="C32" s="12">
        <v>0.67615050757795703</v>
      </c>
      <c r="D32" s="28">
        <v>58.27396045932548</v>
      </c>
      <c r="E32" s="12"/>
    </row>
    <row r="33" spans="1:6">
      <c r="A33" s="22">
        <v>44927</v>
      </c>
      <c r="C33" s="12">
        <v>0.20003366069086018</v>
      </c>
      <c r="D33" s="72">
        <v>71.849614102918565</v>
      </c>
      <c r="E33" s="12"/>
    </row>
    <row r="34" spans="1:6">
      <c r="A34" s="22">
        <v>44958</v>
      </c>
      <c r="C34" s="12">
        <v>0.20059479574255959</v>
      </c>
      <c r="D34" s="72">
        <v>71.251104822410326</v>
      </c>
      <c r="E34" s="12"/>
    </row>
    <row r="35" spans="1:6">
      <c r="A35" s="22">
        <v>44986</v>
      </c>
      <c r="C35" s="12">
        <v>0.47118752668413993</v>
      </c>
      <c r="D35" s="72">
        <v>70.748788424595716</v>
      </c>
      <c r="E35" s="12"/>
    </row>
    <row r="36" spans="1:6">
      <c r="A36" s="22">
        <v>45017</v>
      </c>
      <c r="C36" s="12">
        <v>1.7007097222222218</v>
      </c>
      <c r="D36" s="72">
        <v>70.319837416355924</v>
      </c>
      <c r="E36" s="12"/>
    </row>
    <row r="37" spans="1:6">
      <c r="A37" s="22">
        <v>45047</v>
      </c>
      <c r="C37" s="12">
        <v>3.4235895051182781</v>
      </c>
      <c r="D37" s="72">
        <v>70.158472928620114</v>
      </c>
      <c r="E37" s="12"/>
    </row>
    <row r="38" spans="1:6">
      <c r="A38" s="22">
        <v>45078</v>
      </c>
      <c r="C38" s="12">
        <v>3.4058618144250001</v>
      </c>
      <c r="D38" s="72">
        <v>70.214644644335593</v>
      </c>
      <c r="E38" s="12"/>
      <c r="F38" s="93"/>
    </row>
    <row r="39" spans="1:6">
      <c r="A39" s="22">
        <v>45108</v>
      </c>
      <c r="C39" s="12">
        <v>3.9041388141868278</v>
      </c>
      <c r="D39" s="72">
        <v>70.130488058665179</v>
      </c>
      <c r="E39" s="12"/>
    </row>
    <row r="40" spans="1:6">
      <c r="A40" s="22">
        <v>45139</v>
      </c>
      <c r="C40" s="12">
        <v>3.7876950783467751</v>
      </c>
      <c r="D40" s="72">
        <v>69.969558075092479</v>
      </c>
      <c r="E40" s="12"/>
    </row>
    <row r="41" spans="1:6">
      <c r="A41" s="22">
        <v>45170</v>
      </c>
      <c r="C41" s="12">
        <v>3.6769362526777791</v>
      </c>
      <c r="D41" s="72">
        <v>81.240205594699461</v>
      </c>
      <c r="E41" s="12"/>
    </row>
    <row r="42" spans="1:6">
      <c r="A42" s="22">
        <v>45200</v>
      </c>
      <c r="C42" s="12">
        <v>3.3291836640927439</v>
      </c>
      <c r="D42" s="72">
        <v>75.474668259987823</v>
      </c>
      <c r="E42" s="12"/>
    </row>
    <row r="43" spans="1:6">
      <c r="A43" s="22">
        <v>45231</v>
      </c>
      <c r="C43" s="12">
        <v>3.0484795212902789</v>
      </c>
      <c r="D43" s="72">
        <v>84.376868387097431</v>
      </c>
      <c r="E43" s="12"/>
    </row>
    <row r="44" spans="1:6">
      <c r="A44" s="22">
        <v>45261</v>
      </c>
      <c r="C44" s="12">
        <v>1.4419841289180104</v>
      </c>
      <c r="D44" s="72">
        <v>74.093440860215765</v>
      </c>
      <c r="E44" s="12"/>
    </row>
    <row r="45" spans="1:6">
      <c r="A45" s="22"/>
      <c r="C45" s="12"/>
      <c r="D45" s="12"/>
      <c r="E45" s="12"/>
    </row>
    <row r="46" spans="1:6">
      <c r="A46" s="22"/>
      <c r="C46" s="12"/>
      <c r="D46" s="12"/>
      <c r="E46" s="12"/>
    </row>
    <row r="47" spans="1:6">
      <c r="A47" s="22"/>
      <c r="C47" s="12"/>
      <c r="D47" s="12"/>
      <c r="E47" s="12"/>
    </row>
    <row r="48" spans="1:6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C102" s="12"/>
      <c r="D102" s="12"/>
      <c r="E102" s="12"/>
    </row>
    <row r="103" spans="1:5">
      <c r="A103" s="22"/>
      <c r="C103" s="12"/>
      <c r="D103" s="12"/>
      <c r="E103" s="12"/>
    </row>
    <row r="104" spans="1:5">
      <c r="A104" s="22"/>
      <c r="C104" s="12"/>
      <c r="D104" s="12"/>
      <c r="E104" s="12"/>
    </row>
    <row r="105" spans="1:5">
      <c r="A105" s="22"/>
      <c r="C105" s="12"/>
      <c r="D105" s="12"/>
      <c r="E105" s="12"/>
    </row>
    <row r="106" spans="1:5">
      <c r="A106" s="22"/>
      <c r="C106" s="12"/>
      <c r="D106" s="12"/>
      <c r="E106" s="12"/>
    </row>
    <row r="107" spans="1:5">
      <c r="A107" s="22"/>
      <c r="C107" s="12"/>
      <c r="D107" s="12"/>
      <c r="E107" s="12"/>
    </row>
    <row r="108" spans="1:5">
      <c r="A108" s="22"/>
      <c r="C108" s="12"/>
      <c r="D108" s="12"/>
      <c r="E108" s="12"/>
    </row>
    <row r="109" spans="1:5">
      <c r="A109" s="22"/>
      <c r="C109" s="12"/>
      <c r="D109" s="12"/>
      <c r="E109" s="12"/>
    </row>
    <row r="110" spans="1:5">
      <c r="A110" s="22"/>
      <c r="C110" s="12"/>
      <c r="D110" s="12"/>
      <c r="E110" s="12"/>
    </row>
    <row r="111" spans="1:5">
      <c r="A111" s="22"/>
      <c r="C111" s="12"/>
      <c r="D111" s="12"/>
      <c r="E111" s="12"/>
    </row>
    <row r="112" spans="1:5">
      <c r="A112" s="22"/>
      <c r="C112" s="12"/>
      <c r="D112" s="12"/>
      <c r="E112" s="12"/>
    </row>
    <row r="113" spans="1:5">
      <c r="A113" s="22"/>
      <c r="C113" s="12"/>
      <c r="D113" s="12"/>
      <c r="E113" s="12"/>
    </row>
    <row r="114" spans="1:5">
      <c r="A114" s="22"/>
      <c r="C114" s="12"/>
      <c r="D114" s="12"/>
      <c r="E114" s="12"/>
    </row>
    <row r="115" spans="1:5">
      <c r="A115" s="22"/>
      <c r="C115" s="12"/>
      <c r="D115" s="12"/>
      <c r="E115" s="12"/>
    </row>
    <row r="116" spans="1:5">
      <c r="A116" s="22"/>
      <c r="C116" s="12"/>
      <c r="D116" s="12"/>
      <c r="E116" s="12"/>
    </row>
  </sheetData>
  <hyperlinks>
    <hyperlink ref="A1" location="Índice!A1" display="Voltar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>
    <tabColor rgb="FF00B0F0"/>
  </sheetPr>
  <dimension ref="A1:DZ125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6" width="17" style="2" customWidth="1"/>
    <col min="7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21" t="str">
        <f>Índice!AQ26</f>
        <v>Gráfico 36 - Participação das demais biomassas X cana-de-açúcar</v>
      </c>
      <c r="D5" s="13"/>
      <c r="E5" s="13"/>
    </row>
    <row r="6" spans="1:130">
      <c r="C6" s="29"/>
    </row>
    <row r="7" spans="1:130">
      <c r="A7" s="4" t="s">
        <v>69</v>
      </c>
      <c r="C7" s="45" t="s">
        <v>176</v>
      </c>
      <c r="D7" s="46"/>
      <c r="E7" s="46" t="s">
        <v>177</v>
      </c>
      <c r="F7" s="46"/>
    </row>
    <row r="8" spans="1:130" ht="18">
      <c r="B8" s="4"/>
      <c r="C8" s="32" t="s">
        <v>165</v>
      </c>
      <c r="D8" s="32" t="s">
        <v>24</v>
      </c>
      <c r="E8" s="32" t="s">
        <v>165</v>
      </c>
      <c r="F8" s="32" t="s">
        <v>24</v>
      </c>
    </row>
    <row r="9" spans="1:130">
      <c r="A9" s="6">
        <v>2017</v>
      </c>
      <c r="C9" s="12">
        <v>2.4363450122007988</v>
      </c>
      <c r="D9" s="18">
        <v>0.83766307944008578</v>
      </c>
      <c r="E9" s="72">
        <v>0.47215731051027404</v>
      </c>
      <c r="F9" s="18">
        <v>0.16233692055991447</v>
      </c>
    </row>
    <row r="10" spans="1:130">
      <c r="A10" s="6">
        <v>2018</v>
      </c>
      <c r="C10" s="12">
        <v>2.4471017228013867</v>
      </c>
      <c r="D10" s="18">
        <v>0.81373538076741614</v>
      </c>
      <c r="E10" s="72">
        <v>0.56014336035276857</v>
      </c>
      <c r="F10" s="18">
        <v>0.18626461923258381</v>
      </c>
    </row>
    <row r="11" spans="1:130">
      <c r="A11" s="6">
        <v>2019</v>
      </c>
      <c r="C11" s="12">
        <v>2.5579101171717036</v>
      </c>
      <c r="D11" s="18">
        <v>0.82290275573487137</v>
      </c>
      <c r="E11" s="72">
        <v>0.55048890002131845</v>
      </c>
      <c r="F11" s="18">
        <v>0.17709724426512866</v>
      </c>
    </row>
    <row r="12" spans="1:130">
      <c r="A12" s="6">
        <v>2020</v>
      </c>
      <c r="C12" s="12">
        <v>2.5693028161551386</v>
      </c>
      <c r="D12" s="18">
        <v>0.82318552118315613</v>
      </c>
      <c r="E12" s="72">
        <v>0.5544643609022174</v>
      </c>
      <c r="F12" s="18">
        <v>0.17681447881684387</v>
      </c>
    </row>
    <row r="13" spans="1:130">
      <c r="A13" s="6">
        <v>2021</v>
      </c>
      <c r="C13" s="12">
        <v>2.2675418387983295</v>
      </c>
      <c r="D13" s="18">
        <v>0.78465681774216367</v>
      </c>
      <c r="E13" s="72">
        <v>0.62504439007652168</v>
      </c>
      <c r="F13" s="18">
        <v>0.21534318225783605</v>
      </c>
    </row>
    <row r="14" spans="1:130">
      <c r="A14" s="6">
        <v>2022</v>
      </c>
      <c r="C14" s="12">
        <v>2.0897056068007309</v>
      </c>
      <c r="D14" s="18">
        <v>0.72064034386120612</v>
      </c>
      <c r="E14" s="72">
        <v>0.81008431559529348</v>
      </c>
      <c r="F14" s="18">
        <v>0.27935965613879388</v>
      </c>
    </row>
    <row r="15" spans="1:130">
      <c r="A15" s="6">
        <v>2023</v>
      </c>
      <c r="C15" s="12">
        <v>2.3825328736996227</v>
      </c>
      <c r="D15" s="18">
        <v>0.7446100960430323</v>
      </c>
      <c r="E15" s="72">
        <v>0.81717243027188291</v>
      </c>
      <c r="F15" s="18">
        <v>0.2553899039569677</v>
      </c>
    </row>
    <row r="16" spans="1:130">
      <c r="A16" s="22"/>
      <c r="C16" s="76" t="s">
        <v>178</v>
      </c>
      <c r="D16" s="76" t="s">
        <v>176</v>
      </c>
      <c r="E16" s="76" t="s">
        <v>179</v>
      </c>
      <c r="F16" s="75" t="s">
        <v>177</v>
      </c>
    </row>
    <row r="17" spans="1:9">
      <c r="A17" s="22"/>
      <c r="D17" s="12"/>
      <c r="E17" s="14"/>
    </row>
    <row r="18" spans="1:9">
      <c r="A18" s="22"/>
      <c r="C18" s="12"/>
      <c r="D18" s="12"/>
      <c r="E18" s="14"/>
    </row>
    <row r="19" spans="1:9">
      <c r="A19" s="22"/>
      <c r="C19" s="12"/>
      <c r="D19" s="14"/>
      <c r="E19" s="14"/>
    </row>
    <row r="20" spans="1:9">
      <c r="A20" s="22"/>
      <c r="C20" s="12"/>
      <c r="D20" s="12"/>
      <c r="E20" s="14"/>
    </row>
    <row r="21" spans="1:9">
      <c r="A21" s="22"/>
      <c r="C21" s="14"/>
      <c r="D21" s="12"/>
      <c r="E21" s="14"/>
      <c r="F21" s="12"/>
    </row>
    <row r="22" spans="1:9">
      <c r="A22" s="22"/>
      <c r="C22" s="158"/>
      <c r="D22" s="157"/>
      <c r="E22" s="12"/>
      <c r="F22" s="12"/>
    </row>
    <row r="23" spans="1:9">
      <c r="A23" s="22"/>
      <c r="C23" s="108"/>
      <c r="D23" s="12"/>
      <c r="E23" s="108"/>
      <c r="F23" s="12"/>
      <c r="G23" s="12"/>
      <c r="H23" s="12"/>
      <c r="I23" s="12"/>
    </row>
    <row r="24" spans="1:9">
      <c r="A24" s="22"/>
      <c r="C24" s="12"/>
      <c r="D24" s="12"/>
      <c r="E24" s="12"/>
      <c r="F24" s="12"/>
      <c r="G24" s="12"/>
      <c r="H24" s="12"/>
      <c r="I24" s="12"/>
    </row>
    <row r="25" spans="1:9">
      <c r="A25" s="22"/>
      <c r="C25" s="12"/>
      <c r="D25" s="12"/>
      <c r="E25" s="12"/>
      <c r="F25" s="12"/>
      <c r="G25" s="12"/>
      <c r="H25" s="12"/>
      <c r="I25" s="12"/>
    </row>
    <row r="26" spans="1:9">
      <c r="A26" s="22"/>
      <c r="C26" s="12"/>
      <c r="D26" s="12"/>
      <c r="E26" s="12"/>
      <c r="F26" s="12"/>
      <c r="G26" s="12"/>
      <c r="H26" s="12"/>
      <c r="I26" s="12"/>
    </row>
    <row r="27" spans="1:9">
      <c r="A27" s="22"/>
      <c r="C27" s="12"/>
      <c r="D27" s="12"/>
      <c r="E27" s="12"/>
      <c r="G27" s="12"/>
      <c r="H27" s="12"/>
      <c r="I27" s="12"/>
    </row>
    <row r="28" spans="1:9">
      <c r="A28" s="22"/>
      <c r="C28" s="12"/>
      <c r="D28" s="12"/>
      <c r="E28" s="12"/>
      <c r="G28" s="12"/>
      <c r="H28" s="12"/>
      <c r="I28" s="12"/>
    </row>
    <row r="29" spans="1:9">
      <c r="A29" s="22"/>
      <c r="C29" s="12"/>
      <c r="D29" s="12"/>
      <c r="E29" s="12"/>
    </row>
    <row r="30" spans="1:9">
      <c r="A30" s="22"/>
      <c r="C30" s="12"/>
      <c r="D30" s="12"/>
      <c r="E30" s="12"/>
    </row>
    <row r="31" spans="1:9">
      <c r="A31" s="22"/>
      <c r="C31" s="12"/>
      <c r="D31" s="12"/>
      <c r="E31" s="12"/>
    </row>
    <row r="32" spans="1:9">
      <c r="A32" s="22"/>
      <c r="C32" s="12"/>
      <c r="D32" s="12"/>
      <c r="E32" s="12"/>
    </row>
    <row r="33" spans="1:5">
      <c r="A33" s="22"/>
      <c r="C33" s="12"/>
      <c r="D33" s="12"/>
      <c r="E33" s="12"/>
    </row>
    <row r="34" spans="1:5">
      <c r="A34" s="22"/>
      <c r="C34" s="12"/>
      <c r="D34" s="12"/>
      <c r="E34" s="12"/>
    </row>
    <row r="35" spans="1:5">
      <c r="A35" s="22"/>
      <c r="C35" s="12"/>
      <c r="D35" s="12"/>
      <c r="E35" s="12"/>
    </row>
    <row r="36" spans="1:5">
      <c r="A36" s="22"/>
      <c r="C36" s="12"/>
      <c r="D36" s="12"/>
      <c r="E36" s="12"/>
    </row>
    <row r="37" spans="1:5">
      <c r="A37" s="22"/>
      <c r="C37" s="12"/>
      <c r="D37" s="12"/>
      <c r="E37" s="12"/>
    </row>
    <row r="38" spans="1:5">
      <c r="A38" s="22"/>
      <c r="C38" s="12"/>
      <c r="D38" s="12"/>
      <c r="E38" s="12"/>
    </row>
    <row r="39" spans="1:5">
      <c r="A39" s="22"/>
      <c r="C39" s="12"/>
      <c r="D39" s="12"/>
      <c r="E39" s="12"/>
    </row>
    <row r="40" spans="1:5">
      <c r="A40" s="22"/>
      <c r="C40" s="12"/>
      <c r="D40" s="12"/>
      <c r="E40" s="12"/>
    </row>
    <row r="41" spans="1:5">
      <c r="A41" s="22"/>
      <c r="C41" s="12"/>
      <c r="D41" s="12"/>
      <c r="E41" s="12"/>
    </row>
    <row r="42" spans="1:5">
      <c r="A42" s="22"/>
      <c r="C42" s="12"/>
      <c r="D42" s="12"/>
      <c r="E42" s="12"/>
    </row>
    <row r="43" spans="1:5">
      <c r="A43" s="22"/>
      <c r="C43" s="12"/>
      <c r="D43" s="12"/>
      <c r="E43" s="12"/>
    </row>
    <row r="44" spans="1:5">
      <c r="A44" s="22"/>
      <c r="C44" s="12"/>
      <c r="D44" s="12"/>
      <c r="E44" s="12"/>
    </row>
    <row r="45" spans="1:5">
      <c r="A45" s="22"/>
      <c r="C45" s="12"/>
      <c r="D45" s="12"/>
      <c r="E45" s="12"/>
    </row>
    <row r="46" spans="1:5">
      <c r="A46" s="22"/>
      <c r="C46" s="12"/>
      <c r="D46" s="12"/>
      <c r="E46" s="12"/>
    </row>
    <row r="47" spans="1:5">
      <c r="A47" s="22"/>
      <c r="C47" s="12"/>
      <c r="D47" s="12"/>
      <c r="E47" s="12"/>
    </row>
    <row r="48" spans="1:5">
      <c r="A48" s="22"/>
      <c r="C48" s="12"/>
      <c r="D48" s="12"/>
      <c r="E48" s="12"/>
    </row>
    <row r="49" spans="1:5">
      <c r="A49" s="22"/>
      <c r="C49" s="12"/>
      <c r="D49" s="12"/>
      <c r="E49" s="12"/>
    </row>
    <row r="50" spans="1:5">
      <c r="A50" s="22"/>
      <c r="C50" s="12"/>
      <c r="D50" s="12"/>
      <c r="E50" s="12"/>
    </row>
    <row r="51" spans="1:5">
      <c r="A51" s="22"/>
      <c r="C51" s="12"/>
      <c r="D51" s="12"/>
      <c r="E51" s="12"/>
    </row>
    <row r="52" spans="1:5">
      <c r="A52" s="22"/>
      <c r="C52" s="12"/>
      <c r="D52" s="12"/>
      <c r="E52" s="12"/>
    </row>
    <row r="53" spans="1:5">
      <c r="A53" s="22"/>
      <c r="C53" s="12"/>
      <c r="D53" s="12"/>
      <c r="E53" s="12"/>
    </row>
    <row r="54" spans="1:5">
      <c r="A54" s="22"/>
      <c r="C54" s="12"/>
      <c r="D54" s="12"/>
      <c r="E54" s="12"/>
    </row>
    <row r="55" spans="1:5">
      <c r="A55" s="22"/>
      <c r="C55" s="12"/>
      <c r="D55" s="12"/>
      <c r="E55" s="12"/>
    </row>
    <row r="56" spans="1:5">
      <c r="A56" s="22"/>
      <c r="C56" s="12"/>
      <c r="D56" s="12"/>
      <c r="E56" s="12"/>
    </row>
    <row r="57" spans="1:5">
      <c r="A57" s="22"/>
      <c r="C57" s="12"/>
      <c r="D57" s="12"/>
      <c r="E57" s="12"/>
    </row>
    <row r="58" spans="1:5">
      <c r="A58" s="22"/>
      <c r="C58" s="12"/>
      <c r="D58" s="12"/>
      <c r="E58" s="12"/>
    </row>
    <row r="59" spans="1:5">
      <c r="A59" s="22"/>
      <c r="C59" s="12"/>
      <c r="D59" s="12"/>
      <c r="E59" s="12"/>
    </row>
    <row r="60" spans="1:5">
      <c r="A60" s="22"/>
      <c r="C60" s="12"/>
      <c r="D60" s="12"/>
      <c r="E60" s="12"/>
    </row>
    <row r="61" spans="1:5">
      <c r="A61" s="22"/>
      <c r="C61" s="12"/>
      <c r="D61" s="12"/>
      <c r="E61" s="12"/>
    </row>
    <row r="62" spans="1:5">
      <c r="A62" s="22"/>
      <c r="C62" s="12"/>
      <c r="D62" s="12"/>
      <c r="E62" s="12"/>
    </row>
    <row r="63" spans="1:5">
      <c r="A63" s="22"/>
      <c r="C63" s="12"/>
      <c r="D63" s="12"/>
      <c r="E63" s="12"/>
    </row>
    <row r="64" spans="1:5">
      <c r="A64" s="22"/>
      <c r="C64" s="12"/>
      <c r="D64" s="12"/>
      <c r="E64" s="12"/>
    </row>
    <row r="65" spans="1:5">
      <c r="A65" s="22"/>
      <c r="C65" s="12"/>
      <c r="D65" s="12"/>
      <c r="E65" s="12"/>
    </row>
    <row r="66" spans="1:5">
      <c r="A66" s="22"/>
      <c r="C66" s="12"/>
      <c r="D66" s="12"/>
      <c r="E66" s="12"/>
    </row>
    <row r="67" spans="1:5">
      <c r="A67" s="22"/>
      <c r="C67" s="12"/>
      <c r="D67" s="12"/>
      <c r="E67" s="12"/>
    </row>
    <row r="68" spans="1:5">
      <c r="A68" s="22"/>
      <c r="C68" s="12"/>
      <c r="D68" s="12"/>
      <c r="E68" s="12"/>
    </row>
    <row r="69" spans="1:5">
      <c r="A69" s="22"/>
      <c r="C69" s="12"/>
      <c r="D69" s="12"/>
      <c r="E69" s="12"/>
    </row>
    <row r="70" spans="1:5">
      <c r="A70" s="22"/>
      <c r="C70" s="12"/>
      <c r="D70" s="12"/>
      <c r="E70" s="12"/>
    </row>
    <row r="71" spans="1:5">
      <c r="A71" s="22"/>
      <c r="C71" s="12"/>
      <c r="D71" s="12"/>
      <c r="E71" s="12"/>
    </row>
    <row r="72" spans="1:5">
      <c r="A72" s="22"/>
      <c r="C72" s="12"/>
      <c r="D72" s="12"/>
      <c r="E72" s="12"/>
    </row>
    <row r="73" spans="1:5">
      <c r="A73" s="22"/>
      <c r="C73" s="12"/>
      <c r="D73" s="12"/>
      <c r="E73" s="12"/>
    </row>
    <row r="74" spans="1:5">
      <c r="A74" s="22"/>
      <c r="C74" s="12"/>
      <c r="D74" s="12"/>
      <c r="E74" s="12"/>
    </row>
    <row r="75" spans="1:5">
      <c r="A75" s="22"/>
      <c r="C75" s="12"/>
      <c r="D75" s="12"/>
      <c r="E75" s="12"/>
    </row>
    <row r="76" spans="1:5">
      <c r="A76" s="22"/>
      <c r="C76" s="12"/>
      <c r="D76" s="12"/>
      <c r="E76" s="12"/>
    </row>
    <row r="77" spans="1:5">
      <c r="A77" s="22"/>
      <c r="C77" s="12"/>
      <c r="D77" s="12"/>
      <c r="E77" s="12"/>
    </row>
    <row r="78" spans="1:5">
      <c r="A78" s="22"/>
      <c r="C78" s="12"/>
      <c r="D78" s="12"/>
      <c r="E78" s="12"/>
    </row>
    <row r="79" spans="1:5">
      <c r="A79" s="22"/>
      <c r="C79" s="12"/>
      <c r="D79" s="12"/>
      <c r="E79" s="12"/>
    </row>
    <row r="80" spans="1:5">
      <c r="A80" s="22"/>
      <c r="C80" s="12"/>
      <c r="D80" s="12"/>
      <c r="E80" s="12"/>
    </row>
    <row r="81" spans="1:5">
      <c r="A81" s="22"/>
      <c r="C81" s="12"/>
      <c r="D81" s="12"/>
      <c r="E81" s="12"/>
    </row>
    <row r="82" spans="1:5">
      <c r="A82" s="22"/>
      <c r="C82" s="12"/>
      <c r="D82" s="12"/>
      <c r="E82" s="12"/>
    </row>
    <row r="83" spans="1:5">
      <c r="A83" s="22"/>
      <c r="C83" s="12"/>
      <c r="D83" s="12"/>
      <c r="E83" s="12"/>
    </row>
    <row r="84" spans="1:5">
      <c r="A84" s="22"/>
      <c r="C84" s="12"/>
      <c r="D84" s="12"/>
      <c r="E84" s="12"/>
    </row>
    <row r="85" spans="1:5">
      <c r="A85" s="22"/>
      <c r="C85" s="12"/>
      <c r="D85" s="12"/>
      <c r="E85" s="12"/>
    </row>
    <row r="86" spans="1:5">
      <c r="A86" s="22"/>
      <c r="C86" s="12"/>
      <c r="D86" s="12"/>
      <c r="E86" s="12"/>
    </row>
    <row r="87" spans="1:5">
      <c r="A87" s="22"/>
      <c r="C87" s="12"/>
      <c r="D87" s="12"/>
      <c r="E87" s="12"/>
    </row>
    <row r="88" spans="1:5">
      <c r="A88" s="22"/>
      <c r="C88" s="12"/>
      <c r="D88" s="12"/>
      <c r="E88" s="12"/>
    </row>
    <row r="89" spans="1:5">
      <c r="A89" s="22"/>
      <c r="C89" s="12"/>
      <c r="D89" s="12"/>
      <c r="E89" s="12"/>
    </row>
    <row r="90" spans="1:5">
      <c r="A90" s="22"/>
      <c r="C90" s="12"/>
      <c r="D90" s="12"/>
      <c r="E90" s="12"/>
    </row>
    <row r="91" spans="1:5">
      <c r="A91" s="22"/>
      <c r="C91" s="12"/>
      <c r="D91" s="12"/>
      <c r="E91" s="12"/>
    </row>
    <row r="92" spans="1:5">
      <c r="A92" s="22"/>
      <c r="C92" s="12"/>
      <c r="D92" s="12"/>
      <c r="E92" s="12"/>
    </row>
    <row r="93" spans="1:5">
      <c r="A93" s="22"/>
      <c r="C93" s="12"/>
      <c r="D93" s="12"/>
      <c r="E93" s="12"/>
    </row>
    <row r="94" spans="1:5">
      <c r="A94" s="22"/>
      <c r="C94" s="12"/>
      <c r="D94" s="12"/>
      <c r="E94" s="12"/>
    </row>
    <row r="95" spans="1:5">
      <c r="A95" s="22"/>
      <c r="C95" s="12"/>
      <c r="D95" s="12"/>
      <c r="E95" s="12"/>
    </row>
    <row r="96" spans="1:5">
      <c r="A96" s="22"/>
      <c r="C96" s="12"/>
      <c r="D96" s="12"/>
      <c r="E96" s="12"/>
    </row>
    <row r="97" spans="1:5">
      <c r="A97" s="22"/>
      <c r="C97" s="12"/>
      <c r="D97" s="12"/>
      <c r="E97" s="12"/>
    </row>
    <row r="98" spans="1:5">
      <c r="A98" s="22"/>
      <c r="C98" s="12"/>
      <c r="D98" s="12"/>
      <c r="E98" s="12"/>
    </row>
    <row r="99" spans="1:5">
      <c r="A99" s="22"/>
      <c r="C99" s="12"/>
      <c r="D99" s="12"/>
      <c r="E99" s="12"/>
    </row>
    <row r="100" spans="1:5">
      <c r="A100" s="22"/>
      <c r="C100" s="12"/>
      <c r="D100" s="12"/>
      <c r="E100" s="12"/>
    </row>
    <row r="101" spans="1:5">
      <c r="A101" s="22"/>
      <c r="C101" s="12"/>
      <c r="D101" s="12"/>
      <c r="E101" s="12"/>
    </row>
    <row r="102" spans="1:5">
      <c r="A102" s="22"/>
      <c r="E102" s="12"/>
    </row>
    <row r="103" spans="1:5">
      <c r="A103" s="22"/>
      <c r="E103" s="12"/>
    </row>
    <row r="104" spans="1:5">
      <c r="E104" s="12"/>
    </row>
    <row r="105" spans="1:5">
      <c r="E105" s="12"/>
    </row>
    <row r="106" spans="1:5">
      <c r="E106" s="12"/>
    </row>
    <row r="107" spans="1:5">
      <c r="E107" s="12"/>
    </row>
    <row r="108" spans="1:5">
      <c r="E108" s="12"/>
    </row>
    <row r="109" spans="1:5">
      <c r="E109" s="12"/>
    </row>
    <row r="110" spans="1:5">
      <c r="E110" s="12"/>
    </row>
    <row r="111" spans="1:5">
      <c r="E111" s="12"/>
    </row>
    <row r="112" spans="1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12"/>
    </row>
    <row r="124" spans="5:5">
      <c r="E124" s="12"/>
    </row>
    <row r="125" spans="5:5">
      <c r="E125" s="12"/>
    </row>
  </sheetData>
  <hyperlinks>
    <hyperlink ref="A1" location="Índice!A1" display="Voltar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D6BF-F37E-4715-9F43-AE75D1627819}">
  <sheetPr>
    <tabColor rgb="FF00B0F0"/>
  </sheetPr>
  <dimension ref="A1:EB104"/>
  <sheetViews>
    <sheetView showGridLines="0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ColWidth="9.42578125" defaultRowHeight="15"/>
  <cols>
    <col min="1" max="1" width="9.42578125" style="67" customWidth="1"/>
    <col min="2" max="2" width="6.28515625" style="67" bestFit="1" customWidth="1"/>
    <col min="3" max="3" width="4.85546875" style="67" bestFit="1" customWidth="1"/>
    <col min="4" max="4" width="8.5703125" style="2" customWidth="1"/>
    <col min="5" max="7" width="17.42578125" style="2" customWidth="1"/>
    <col min="8" max="10" width="14.42578125" style="2" customWidth="1"/>
    <col min="11" max="14" width="9.42578125" style="2"/>
    <col min="15" max="15" width="10" style="2" bestFit="1" customWidth="1"/>
    <col min="16" max="16384" width="9.42578125" style="2"/>
  </cols>
  <sheetData>
    <row r="1" spans="1:132">
      <c r="A1" s="192" t="s">
        <v>4</v>
      </c>
      <c r="B1" s="192"/>
      <c r="C1" s="192"/>
      <c r="D1" s="1"/>
    </row>
    <row r="2" spans="1:132" s="51" customFormat="1" ht="23.25">
      <c r="A2" s="68"/>
      <c r="B2" s="68"/>
      <c r="C2" s="68"/>
      <c r="F2" s="7"/>
      <c r="G2" s="7"/>
      <c r="H2" s="7"/>
      <c r="I2" s="7"/>
      <c r="J2" s="7" t="s">
        <v>0</v>
      </c>
      <c r="K2" s="7"/>
      <c r="L2" s="7"/>
      <c r="M2" s="54"/>
      <c r="N2" s="54"/>
      <c r="O2" s="54"/>
      <c r="P2" s="54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5" spans="1:132">
      <c r="E5" s="37" t="str">
        <f>Índice!AQ30</f>
        <v>Gráfico 37 - Preços médios - biodiesel e diesel sem ICMS</v>
      </c>
      <c r="F5" s="13"/>
    </row>
    <row r="6" spans="1:132">
      <c r="E6" s="63"/>
    </row>
    <row r="7" spans="1:132" ht="45" customHeight="1">
      <c r="A7" s="69" t="s">
        <v>30</v>
      </c>
      <c r="B7" s="69" t="s">
        <v>180</v>
      </c>
      <c r="C7" s="69" t="s">
        <v>69</v>
      </c>
      <c r="E7" s="47" t="s">
        <v>181</v>
      </c>
      <c r="F7" s="47" t="s">
        <v>182</v>
      </c>
      <c r="G7" s="47" t="s">
        <v>183</v>
      </c>
    </row>
    <row r="8" spans="1:132" ht="18">
      <c r="D8" s="4"/>
      <c r="E8" s="32" t="s">
        <v>346</v>
      </c>
      <c r="F8" s="32"/>
      <c r="G8" s="32"/>
    </row>
    <row r="9" spans="1:132">
      <c r="A9" s="214">
        <v>2017</v>
      </c>
      <c r="B9" s="217">
        <v>53</v>
      </c>
      <c r="C9" s="48" t="s">
        <v>93</v>
      </c>
      <c r="D9" s="6"/>
      <c r="E9" s="80">
        <v>4.305825251656306</v>
      </c>
      <c r="F9" s="80">
        <v>4.6730181299954543</v>
      </c>
      <c r="G9" s="80"/>
      <c r="H9" s="41"/>
      <c r="J9" s="11"/>
      <c r="K9" s="41"/>
    </row>
    <row r="10" spans="1:132">
      <c r="A10" s="215"/>
      <c r="B10" s="217"/>
      <c r="C10" s="48" t="s">
        <v>94</v>
      </c>
      <c r="D10" s="6"/>
      <c r="E10" s="80">
        <v>4.0923436959537192</v>
      </c>
      <c r="F10" s="80">
        <v>4.6432537590192391</v>
      </c>
      <c r="G10" s="80"/>
      <c r="H10" s="41"/>
      <c r="K10" s="41"/>
    </row>
    <row r="11" spans="1:132">
      <c r="A11" s="215"/>
      <c r="B11" s="217">
        <v>54</v>
      </c>
      <c r="C11" s="48" t="s">
        <v>95</v>
      </c>
      <c r="D11" s="6"/>
      <c r="E11" s="80">
        <v>4.1276894186603359</v>
      </c>
      <c r="F11" s="80">
        <v>4.3351868341797353</v>
      </c>
      <c r="G11" s="80"/>
      <c r="H11" s="11"/>
      <c r="I11" s="41"/>
      <c r="L11" s="41"/>
    </row>
    <row r="12" spans="1:132">
      <c r="A12" s="215"/>
      <c r="B12" s="217"/>
      <c r="C12" s="48" t="s">
        <v>96</v>
      </c>
      <c r="D12" s="6"/>
      <c r="E12" s="80">
        <v>4.4578314961137133</v>
      </c>
      <c r="F12" s="80">
        <v>4.3161747748843355</v>
      </c>
      <c r="G12" s="80"/>
      <c r="I12" s="41"/>
      <c r="L12" s="41"/>
    </row>
    <row r="13" spans="1:132">
      <c r="A13" s="215"/>
      <c r="B13" s="217">
        <v>55</v>
      </c>
      <c r="C13" s="48" t="s">
        <v>97</v>
      </c>
      <c r="D13" s="6"/>
      <c r="E13" s="80">
        <v>4.7231398965089575</v>
      </c>
      <c r="F13" s="80">
        <v>4.648064752316305</v>
      </c>
      <c r="G13" s="80"/>
      <c r="I13" s="41"/>
    </row>
    <row r="14" spans="1:132">
      <c r="A14" s="215"/>
      <c r="B14" s="217"/>
      <c r="C14" s="48" t="s">
        <v>98</v>
      </c>
      <c r="D14" s="6"/>
      <c r="E14" s="72">
        <v>4.0677630126421045</v>
      </c>
      <c r="F14" s="72">
        <v>4.5331106863672836</v>
      </c>
      <c r="G14" s="72"/>
    </row>
    <row r="15" spans="1:132">
      <c r="A15" s="215"/>
      <c r="B15" s="217">
        <v>56</v>
      </c>
      <c r="C15" s="48" t="s">
        <v>99</v>
      </c>
      <c r="D15" s="6"/>
      <c r="E15" s="72">
        <v>4.0320151688058168</v>
      </c>
      <c r="F15" s="72">
        <v>4.1758963167063525</v>
      </c>
      <c r="G15" s="72"/>
    </row>
    <row r="16" spans="1:132">
      <c r="A16" s="215"/>
      <c r="B16" s="217"/>
      <c r="C16" s="48" t="s">
        <v>100</v>
      </c>
      <c r="D16" s="6"/>
      <c r="E16" s="72">
        <v>4.1504343671333013</v>
      </c>
      <c r="F16" s="72">
        <v>4.1834230896951015</v>
      </c>
      <c r="G16" s="72"/>
    </row>
    <row r="17" spans="1:14">
      <c r="A17" s="215"/>
      <c r="B17" s="217">
        <v>57</v>
      </c>
      <c r="C17" s="48" t="s">
        <v>101</v>
      </c>
      <c r="D17" s="6"/>
      <c r="E17" s="72">
        <v>4.4764766328048138</v>
      </c>
      <c r="F17" s="72">
        <v>4.7814605146292166</v>
      </c>
      <c r="G17" s="72"/>
      <c r="L17" s="41"/>
    </row>
    <row r="18" spans="1:14">
      <c r="A18" s="215"/>
      <c r="B18" s="217"/>
      <c r="C18" s="48" t="s">
        <v>102</v>
      </c>
      <c r="D18" s="6"/>
      <c r="E18" s="72">
        <v>4.4762701848230018</v>
      </c>
      <c r="F18" s="72">
        <v>4.7387161106322857</v>
      </c>
      <c r="G18" s="72"/>
      <c r="L18" s="41"/>
    </row>
    <row r="19" spans="1:14">
      <c r="A19" s="215"/>
      <c r="B19" s="217">
        <v>58</v>
      </c>
      <c r="C19" s="48" t="s">
        <v>103</v>
      </c>
      <c r="D19" s="6"/>
      <c r="E19" s="72">
        <v>4.0669046416641415</v>
      </c>
      <c r="F19" s="72">
        <v>4.4551919075058892</v>
      </c>
      <c r="G19" s="72"/>
    </row>
    <row r="20" spans="1:14">
      <c r="A20" s="216"/>
      <c r="B20" s="217"/>
      <c r="C20" s="48" t="s">
        <v>104</v>
      </c>
      <c r="E20" s="72">
        <v>3.6446512946301404</v>
      </c>
      <c r="F20" s="72">
        <v>4.4418563442962258</v>
      </c>
      <c r="G20" s="72"/>
      <c r="N20" s="12"/>
    </row>
    <row r="21" spans="1:14">
      <c r="A21" s="214">
        <v>2018</v>
      </c>
      <c r="B21" s="217">
        <v>59</v>
      </c>
      <c r="C21" s="48" t="s">
        <v>93</v>
      </c>
      <c r="E21" s="72">
        <v>3.8581961750947498</v>
      </c>
      <c r="F21" s="72">
        <v>4.4130586909843945</v>
      </c>
      <c r="G21" s="72"/>
    </row>
    <row r="22" spans="1:14">
      <c r="A22" s="215"/>
      <c r="B22" s="217"/>
      <c r="C22" s="48" t="s">
        <v>94</v>
      </c>
      <c r="E22" s="72">
        <v>3.9882685981048835</v>
      </c>
      <c r="F22" s="72">
        <v>4.375349782636242</v>
      </c>
      <c r="G22" s="72"/>
    </row>
    <row r="23" spans="1:14">
      <c r="A23" s="215"/>
      <c r="B23" s="217">
        <v>60</v>
      </c>
      <c r="C23" s="48" t="s">
        <v>95</v>
      </c>
      <c r="E23" s="72">
        <v>4.0885998674089503</v>
      </c>
      <c r="F23" s="72">
        <v>3.8168921342822029</v>
      </c>
      <c r="G23" s="72"/>
    </row>
    <row r="24" spans="1:14">
      <c r="A24" s="215"/>
      <c r="B24" s="217"/>
      <c r="C24" s="48" t="s">
        <v>96</v>
      </c>
      <c r="E24" s="72">
        <v>4.1235432492229833</v>
      </c>
      <c r="F24" s="72">
        <v>3.7737487889895678</v>
      </c>
      <c r="G24" s="72"/>
    </row>
    <row r="25" spans="1:14">
      <c r="A25" s="215"/>
      <c r="B25" s="217">
        <v>61</v>
      </c>
      <c r="C25" s="48" t="s">
        <v>97</v>
      </c>
      <c r="E25" s="72">
        <v>4.2687810153262635</v>
      </c>
      <c r="F25" s="72">
        <v>3.6893456886573328</v>
      </c>
      <c r="G25" s="72"/>
    </row>
    <row r="26" spans="1:14">
      <c r="A26" s="215"/>
      <c r="B26" s="217"/>
      <c r="C26" s="48" t="s">
        <v>98</v>
      </c>
      <c r="E26" s="72">
        <v>3.9491784259806852</v>
      </c>
      <c r="F26" s="72">
        <v>3.6886079301852157</v>
      </c>
      <c r="G26" s="72"/>
    </row>
    <row r="27" spans="1:14">
      <c r="A27" s="215"/>
      <c r="B27" s="217">
        <v>62</v>
      </c>
      <c r="C27" s="48" t="s">
        <v>99</v>
      </c>
      <c r="E27" s="72">
        <v>3.8861568571794893</v>
      </c>
      <c r="F27" s="72">
        <v>3.7418763775091679</v>
      </c>
      <c r="G27" s="72"/>
    </row>
    <row r="28" spans="1:14">
      <c r="A28" s="215"/>
      <c r="B28" s="217"/>
      <c r="C28" s="48" t="s">
        <v>100</v>
      </c>
      <c r="E28" s="72">
        <v>3.9211885117140408</v>
      </c>
      <c r="F28" s="72">
        <v>3.7336578125955042</v>
      </c>
      <c r="G28" s="72"/>
    </row>
    <row r="29" spans="1:14">
      <c r="A29" s="215"/>
      <c r="B29" s="217">
        <v>63</v>
      </c>
      <c r="C29" s="48" t="s">
        <v>101</v>
      </c>
      <c r="E29" s="72">
        <v>4.1307065597815145</v>
      </c>
      <c r="F29" s="72">
        <v>4.5837507621774787</v>
      </c>
      <c r="G29" s="72"/>
    </row>
    <row r="30" spans="1:14">
      <c r="A30" s="215"/>
      <c r="B30" s="217"/>
      <c r="C30" s="48" t="s">
        <v>102</v>
      </c>
      <c r="E30" s="72">
        <v>4.1982593493596276</v>
      </c>
      <c r="F30" s="72">
        <v>4.5745969935933006</v>
      </c>
      <c r="G30" s="72"/>
    </row>
    <row r="31" spans="1:14">
      <c r="A31" s="215"/>
      <c r="B31" s="217">
        <v>64</v>
      </c>
      <c r="C31" s="48" t="s">
        <v>103</v>
      </c>
      <c r="E31" s="72">
        <v>4.1056412096325872</v>
      </c>
      <c r="F31" s="72">
        <v>4.555936315378462</v>
      </c>
      <c r="G31" s="72"/>
    </row>
    <row r="32" spans="1:14">
      <c r="A32" s="215"/>
      <c r="B32" s="214"/>
      <c r="C32" s="90" t="s">
        <v>104</v>
      </c>
      <c r="E32" s="72">
        <v>4.1294679874701554</v>
      </c>
      <c r="F32" s="72">
        <v>4.4996390810163254</v>
      </c>
      <c r="G32" s="72"/>
    </row>
    <row r="33" spans="1:7">
      <c r="A33" s="215">
        <v>2019</v>
      </c>
      <c r="B33" s="214">
        <v>65</v>
      </c>
      <c r="C33" s="48" t="s">
        <v>93</v>
      </c>
      <c r="E33" s="72">
        <v>3.9920573872892753</v>
      </c>
      <c r="F33" s="72">
        <v>4.8100309518320348</v>
      </c>
      <c r="G33" s="72"/>
    </row>
    <row r="34" spans="1:7">
      <c r="A34" s="215"/>
      <c r="B34" s="216"/>
      <c r="C34" s="48" t="s">
        <v>94</v>
      </c>
      <c r="E34" s="72">
        <v>4.0671128384686668</v>
      </c>
      <c r="F34" s="72">
        <v>4.7434857757554063</v>
      </c>
      <c r="G34" s="72"/>
    </row>
    <row r="35" spans="1:7">
      <c r="A35" s="215"/>
      <c r="B35" s="214">
        <v>66</v>
      </c>
      <c r="C35" s="48" t="s">
        <v>95</v>
      </c>
      <c r="E35" s="72">
        <v>3.9838132572470473</v>
      </c>
      <c r="F35" s="72">
        <v>4.6324091586143705</v>
      </c>
      <c r="G35" s="72"/>
    </row>
    <row r="36" spans="1:7">
      <c r="A36" s="215"/>
      <c r="B36" s="216"/>
      <c r="C36" s="48" t="s">
        <v>96</v>
      </c>
      <c r="E36" s="72">
        <v>3.650253059209386</v>
      </c>
      <c r="F36" s="72">
        <v>4.6352262173479639</v>
      </c>
      <c r="G36" s="72"/>
    </row>
    <row r="37" spans="1:7">
      <c r="A37" s="215"/>
      <c r="B37" s="214">
        <v>67</v>
      </c>
      <c r="C37" s="48" t="s">
        <v>97</v>
      </c>
      <c r="E37" s="72">
        <v>3.241268160897437</v>
      </c>
      <c r="F37" s="72">
        <v>4.6340218044007671</v>
      </c>
      <c r="G37" s="72"/>
    </row>
    <row r="38" spans="1:7">
      <c r="A38" s="215"/>
      <c r="B38" s="216"/>
      <c r="C38" s="48" t="s">
        <v>98</v>
      </c>
      <c r="E38" s="72">
        <v>2.822402003433865</v>
      </c>
      <c r="F38" s="72">
        <v>4.6363773622834481</v>
      </c>
      <c r="G38" s="72"/>
    </row>
    <row r="39" spans="1:7">
      <c r="A39" s="215"/>
      <c r="B39" s="214">
        <v>68</v>
      </c>
      <c r="C39" s="48" t="s">
        <v>99</v>
      </c>
      <c r="E39" s="72">
        <v>2.6457386014308129</v>
      </c>
      <c r="F39" s="72">
        <v>4.3032320130427157</v>
      </c>
      <c r="G39" s="72"/>
    </row>
    <row r="40" spans="1:7">
      <c r="A40" s="215"/>
      <c r="B40" s="216"/>
      <c r="C40" s="48" t="s">
        <v>100</v>
      </c>
      <c r="E40" s="72">
        <v>2.9595312741254798</v>
      </c>
      <c r="F40" s="72">
        <v>4.2817963130683809</v>
      </c>
      <c r="G40" s="72"/>
    </row>
    <row r="41" spans="1:7">
      <c r="A41" s="215"/>
      <c r="B41" s="217">
        <v>69</v>
      </c>
      <c r="C41" s="48" t="s">
        <v>101</v>
      </c>
      <c r="E41" s="72">
        <v>3.1991012205124965</v>
      </c>
      <c r="F41" s="72">
        <v>5.4377775880070134</v>
      </c>
      <c r="G41" s="72"/>
    </row>
    <row r="42" spans="1:7">
      <c r="A42" s="215"/>
      <c r="B42" s="217"/>
      <c r="C42" s="48" t="s">
        <v>102</v>
      </c>
      <c r="E42" s="72">
        <v>3.3000533027785148</v>
      </c>
      <c r="F42" s="72">
        <v>5.3785030422395863</v>
      </c>
      <c r="G42" s="72"/>
    </row>
    <row r="43" spans="1:7">
      <c r="A43" s="215"/>
      <c r="B43" s="217">
        <v>70</v>
      </c>
      <c r="C43" s="48" t="s">
        <v>103</v>
      </c>
      <c r="E43" s="72">
        <v>3.1486170813838581</v>
      </c>
      <c r="F43" s="72">
        <v>5.3438511740915473</v>
      </c>
      <c r="G43" s="72"/>
    </row>
    <row r="44" spans="1:7">
      <c r="A44" s="215"/>
      <c r="B44" s="217"/>
      <c r="C44" s="48" t="s">
        <v>104</v>
      </c>
      <c r="E44" s="72">
        <v>3.2637554465793825</v>
      </c>
      <c r="F44" s="72">
        <v>5.2600460169313887</v>
      </c>
      <c r="G44" s="72"/>
    </row>
    <row r="45" spans="1:7">
      <c r="A45" s="215">
        <v>2020</v>
      </c>
      <c r="B45" s="217">
        <v>71</v>
      </c>
      <c r="C45" s="48" t="s">
        <v>93</v>
      </c>
      <c r="E45" s="72">
        <v>2.6226206567056414</v>
      </c>
      <c r="F45" s="72">
        <v>6.6732392781624839</v>
      </c>
      <c r="G45" s="72"/>
    </row>
    <row r="46" spans="1:7">
      <c r="A46" s="215"/>
      <c r="B46" s="217"/>
      <c r="C46" s="48" t="s">
        <v>94</v>
      </c>
      <c r="E46" s="72">
        <v>2.6610865690682872</v>
      </c>
      <c r="F46" s="72">
        <v>6.5346555701583515</v>
      </c>
      <c r="G46" s="72"/>
    </row>
    <row r="47" spans="1:7">
      <c r="A47" s="215"/>
      <c r="B47" s="217">
        <v>72</v>
      </c>
      <c r="C47" s="48" t="s">
        <v>95</v>
      </c>
      <c r="E47" s="72">
        <v>2.5929938095460958</v>
      </c>
      <c r="F47" s="72">
        <v>6.5553737885517975</v>
      </c>
      <c r="G47" s="72"/>
    </row>
    <row r="48" spans="1:7">
      <c r="A48" s="215"/>
      <c r="B48" s="217"/>
      <c r="C48" s="48" t="s">
        <v>96</v>
      </c>
      <c r="E48" s="72">
        <v>2.625267446283865</v>
      </c>
      <c r="F48" s="72">
        <v>6.4544345009992936</v>
      </c>
      <c r="G48" s="72"/>
    </row>
    <row r="49" spans="1:7">
      <c r="A49" s="215"/>
      <c r="B49" s="214">
        <v>73</v>
      </c>
      <c r="C49" s="48" t="s">
        <v>97</v>
      </c>
      <c r="E49" s="72">
        <v>3.1522797476361477</v>
      </c>
      <c r="F49" s="72">
        <v>6.0652138598844463</v>
      </c>
      <c r="G49" s="72"/>
    </row>
    <row r="50" spans="1:7">
      <c r="A50" s="215"/>
      <c r="B50" s="216"/>
      <c r="C50" s="48" t="s">
        <v>98</v>
      </c>
      <c r="E50" s="72">
        <v>3.4415844861347371</v>
      </c>
      <c r="F50" s="72">
        <v>5.9817942693575796</v>
      </c>
      <c r="G50" s="72"/>
    </row>
    <row r="51" spans="1:7">
      <c r="A51" s="215"/>
      <c r="B51" s="217">
        <v>75</v>
      </c>
      <c r="C51" s="48" t="s">
        <v>99</v>
      </c>
      <c r="E51" s="72">
        <v>3.7968286242587292</v>
      </c>
      <c r="F51" s="72">
        <v>7.2608973182049148</v>
      </c>
      <c r="G51" s="72"/>
    </row>
    <row r="52" spans="1:7">
      <c r="A52" s="215"/>
      <c r="B52" s="217"/>
      <c r="C52" s="48" t="s">
        <v>100</v>
      </c>
      <c r="E52" s="72">
        <v>3.7358710123957772</v>
      </c>
      <c r="F52" s="72">
        <v>7.1603226387850496</v>
      </c>
      <c r="G52" s="72"/>
    </row>
    <row r="53" spans="1:7">
      <c r="A53" s="215"/>
      <c r="B53" s="214">
        <v>76</v>
      </c>
      <c r="C53" s="48" t="s">
        <v>101</v>
      </c>
      <c r="E53" s="72">
        <v>3.6909092101090968</v>
      </c>
      <c r="F53" s="72">
        <v>7.0220922332363722</v>
      </c>
      <c r="G53" s="72"/>
    </row>
    <row r="54" spans="1:7">
      <c r="A54" s="215"/>
      <c r="B54" s="216"/>
      <c r="C54" s="48" t="s">
        <v>102</v>
      </c>
      <c r="E54" s="72">
        <v>3.9351684165067189</v>
      </c>
      <c r="F54" s="72">
        <v>6.8497775175602484</v>
      </c>
      <c r="G54" s="72"/>
    </row>
    <row r="55" spans="1:7">
      <c r="A55" s="215"/>
      <c r="B55" s="214">
        <v>77</v>
      </c>
      <c r="C55" s="48" t="s">
        <v>103</v>
      </c>
      <c r="E55" s="72">
        <v>4.1704759245046974</v>
      </c>
      <c r="F55" s="72">
        <v>7.0173436071588533</v>
      </c>
      <c r="G55" s="72"/>
    </row>
    <row r="56" spans="1:7">
      <c r="A56" s="216"/>
      <c r="B56" s="216"/>
      <c r="C56" s="48" t="s">
        <v>104</v>
      </c>
      <c r="E56" s="72">
        <v>4.1564198156149157</v>
      </c>
      <c r="F56" s="72">
        <v>6.9160014325276107</v>
      </c>
      <c r="G56" s="72"/>
    </row>
    <row r="57" spans="1:7">
      <c r="A57" s="214">
        <v>2021</v>
      </c>
      <c r="B57" s="217">
        <v>78</v>
      </c>
      <c r="C57" s="48" t="s">
        <v>93</v>
      </c>
      <c r="E57" s="72">
        <v>4.3622420211160282</v>
      </c>
      <c r="F57" s="72">
        <v>5.3770815370825131</v>
      </c>
      <c r="G57" s="72"/>
    </row>
    <row r="58" spans="1:7">
      <c r="A58" s="215"/>
      <c r="B58" s="217"/>
      <c r="C58" s="48" t="s">
        <v>94</v>
      </c>
      <c r="E58" s="72">
        <v>4.3924355620394975</v>
      </c>
      <c r="F58" s="72">
        <v>5.3312329338513909</v>
      </c>
      <c r="G58" s="72"/>
    </row>
    <row r="59" spans="1:7">
      <c r="A59" s="215"/>
      <c r="B59" s="217">
        <v>79</v>
      </c>
      <c r="C59" s="48" t="s">
        <v>95</v>
      </c>
      <c r="E59" s="72">
        <v>4.8028775484307227</v>
      </c>
      <c r="F59" s="72">
        <v>5.6199663342128972</v>
      </c>
      <c r="G59" s="72"/>
    </row>
    <row r="60" spans="1:7">
      <c r="A60" s="215"/>
      <c r="B60" s="217"/>
      <c r="C60" s="48" t="s">
        <v>96</v>
      </c>
      <c r="E60" s="72">
        <v>4.8330922947373827</v>
      </c>
      <c r="F60" s="72">
        <v>5.602598279546303</v>
      </c>
      <c r="G60" s="72"/>
    </row>
    <row r="61" spans="1:7">
      <c r="A61" s="215"/>
      <c r="B61" s="217">
        <v>80</v>
      </c>
      <c r="C61" s="48" t="s">
        <v>97</v>
      </c>
      <c r="E61" s="72">
        <v>5.0808347799501172</v>
      </c>
      <c r="F61" s="72">
        <v>6.5333484716251968</v>
      </c>
      <c r="G61" s="72"/>
    </row>
    <row r="62" spans="1:7">
      <c r="A62" s="215"/>
      <c r="B62" s="217"/>
      <c r="C62" s="48" t="s">
        <v>98</v>
      </c>
      <c r="E62" s="72">
        <v>5.5199257949137248</v>
      </c>
      <c r="F62" s="72">
        <v>6.4989042789467799</v>
      </c>
      <c r="G62" s="72"/>
    </row>
    <row r="63" spans="1:7">
      <c r="A63" s="215"/>
      <c r="B63" s="214">
        <v>81</v>
      </c>
      <c r="C63" s="48" t="s">
        <v>99</v>
      </c>
      <c r="E63" s="72">
        <v>5.8002442686932154</v>
      </c>
      <c r="F63" s="72">
        <v>6.377045536795138</v>
      </c>
      <c r="G63" s="72"/>
    </row>
    <row r="64" spans="1:7">
      <c r="A64" s="215"/>
      <c r="B64" s="216"/>
      <c r="C64" s="48" t="s">
        <v>100</v>
      </c>
      <c r="E64" s="72">
        <v>5.4330099452391245</v>
      </c>
      <c r="F64" s="72">
        <v>6.32204375611692</v>
      </c>
      <c r="G64" s="72"/>
    </row>
    <row r="65" spans="1:7">
      <c r="A65" s="215"/>
      <c r="B65" s="217">
        <v>82</v>
      </c>
      <c r="C65" s="48" t="s">
        <v>101</v>
      </c>
      <c r="E65" s="72">
        <v>5.2044353540754438</v>
      </c>
      <c r="F65" s="72">
        <v>6.4473745236999855</v>
      </c>
      <c r="G65" s="72"/>
    </row>
    <row r="66" spans="1:7">
      <c r="A66" s="215"/>
      <c r="B66" s="217"/>
      <c r="C66" s="2" t="s">
        <v>102</v>
      </c>
      <c r="E66" s="72">
        <v>5.0615577235012372</v>
      </c>
      <c r="F66" s="72">
        <v>6.3677773073580104</v>
      </c>
      <c r="G66" s="72"/>
    </row>
    <row r="67" spans="1:7">
      <c r="A67" s="215"/>
      <c r="B67" s="217"/>
      <c r="C67" s="48" t="s">
        <v>103</v>
      </c>
      <c r="E67" s="72">
        <v>5.0037556777848051</v>
      </c>
      <c r="F67" s="72">
        <v>6.5855259732250717</v>
      </c>
      <c r="G67" s="72"/>
    </row>
    <row r="68" spans="1:7">
      <c r="A68" s="216"/>
      <c r="B68" s="217"/>
      <c r="C68" s="48" t="s">
        <v>104</v>
      </c>
      <c r="E68" s="72">
        <v>4.2437974145098059</v>
      </c>
      <c r="F68" s="72">
        <v>6.5378000329842862</v>
      </c>
      <c r="G68" s="72">
        <v>6.5378000329842862</v>
      </c>
    </row>
    <row r="69" spans="1:7">
      <c r="A69" s="214">
        <v>2022</v>
      </c>
      <c r="B69" s="217"/>
      <c r="C69" s="48" t="s">
        <v>93</v>
      </c>
      <c r="E69" s="72">
        <v>4.2437974145098059</v>
      </c>
      <c r="F69" s="72"/>
      <c r="G69" s="72">
        <v>7.1833255248523562</v>
      </c>
    </row>
    <row r="70" spans="1:7">
      <c r="A70" s="215"/>
      <c r="B70" s="217"/>
      <c r="C70" s="48" t="s">
        <v>94</v>
      </c>
      <c r="E70" s="72">
        <v>4.3502915805339137</v>
      </c>
      <c r="F70" s="72"/>
      <c r="G70" s="72">
        <v>7.2826000193232918</v>
      </c>
    </row>
    <row r="71" spans="1:7">
      <c r="A71" s="215"/>
      <c r="B71" s="217"/>
      <c r="C71" s="48" t="s">
        <v>95</v>
      </c>
      <c r="E71" s="72">
        <v>4.5700733569791225</v>
      </c>
      <c r="F71" s="72"/>
      <c r="G71" s="72">
        <v>7.6967632131949637</v>
      </c>
    </row>
    <row r="72" spans="1:7">
      <c r="A72" s="215"/>
      <c r="B72" s="217"/>
      <c r="C72" s="48" t="s">
        <v>96</v>
      </c>
      <c r="E72" s="72">
        <v>4.8271312260518435</v>
      </c>
      <c r="F72" s="72"/>
      <c r="G72" s="72">
        <v>7.3580014917714802</v>
      </c>
    </row>
    <row r="73" spans="1:7">
      <c r="A73" s="215"/>
      <c r="B73" s="217"/>
      <c r="C73" s="48" t="s">
        <v>97</v>
      </c>
      <c r="E73" s="72">
        <v>4.9770441251578941</v>
      </c>
      <c r="F73" s="72"/>
      <c r="G73" s="72">
        <v>7.6514282195961263</v>
      </c>
    </row>
    <row r="74" spans="1:7">
      <c r="A74" s="215"/>
      <c r="B74" s="217"/>
      <c r="C74" s="48" t="s">
        <v>98</v>
      </c>
      <c r="E74" s="72">
        <v>5.230925758179569</v>
      </c>
      <c r="F74" s="72"/>
      <c r="G74" s="72">
        <v>7.4033254621899314</v>
      </c>
    </row>
    <row r="75" spans="1:7">
      <c r="A75" s="215"/>
      <c r="B75" s="214"/>
      <c r="C75" s="48" t="s">
        <v>99</v>
      </c>
      <c r="E75" s="72">
        <v>5.9489684875381945</v>
      </c>
      <c r="F75" s="72"/>
      <c r="G75" s="72">
        <v>6.7575769967022996</v>
      </c>
    </row>
    <row r="76" spans="1:7">
      <c r="A76" s="215"/>
      <c r="B76" s="216"/>
      <c r="C76" s="48" t="s">
        <v>100</v>
      </c>
      <c r="E76" s="72">
        <v>5.7240942608213361</v>
      </c>
      <c r="F76" s="72"/>
      <c r="G76" s="72">
        <v>6.2686250142144084</v>
      </c>
    </row>
    <row r="77" spans="1:7">
      <c r="A77" s="215"/>
      <c r="B77" s="217"/>
      <c r="C77" s="48" t="s">
        <v>101</v>
      </c>
      <c r="E77" s="72">
        <v>5.5346978370812812</v>
      </c>
      <c r="F77" s="72"/>
      <c r="G77" s="72">
        <v>6.1816376703544273</v>
      </c>
    </row>
    <row r="78" spans="1:7">
      <c r="A78" s="215"/>
      <c r="B78" s="217"/>
      <c r="C78" s="2" t="s">
        <v>102</v>
      </c>
      <c r="E78" s="72">
        <v>5.2231106280876061</v>
      </c>
      <c r="F78" s="72"/>
      <c r="G78" s="72">
        <v>5.6841271571491818</v>
      </c>
    </row>
    <row r="79" spans="1:7">
      <c r="A79" s="215"/>
      <c r="B79" s="217"/>
      <c r="C79" s="48" t="s">
        <v>103</v>
      </c>
      <c r="E79" s="72">
        <v>5.2105664993191656</v>
      </c>
      <c r="F79" s="72"/>
      <c r="G79" s="72">
        <v>6.2586006971062522</v>
      </c>
    </row>
    <row r="80" spans="1:7">
      <c r="A80" s="216"/>
      <c r="B80" s="217"/>
      <c r="C80" s="48" t="s">
        <v>104</v>
      </c>
      <c r="E80" s="72">
        <v>4.9598568449975229</v>
      </c>
      <c r="F80" s="72"/>
      <c r="G80" s="72">
        <v>6.2343931033452584</v>
      </c>
    </row>
    <row r="81" spans="1:7">
      <c r="A81" s="214">
        <v>2023</v>
      </c>
      <c r="B81" s="217"/>
      <c r="C81" s="48" t="s">
        <v>93</v>
      </c>
      <c r="E81" s="12">
        <v>4.6943961092903868</v>
      </c>
      <c r="F81" s="72"/>
      <c r="G81" s="72">
        <v>5.8749651944121482</v>
      </c>
    </row>
    <row r="82" spans="1:7">
      <c r="A82" s="215"/>
      <c r="B82" s="217"/>
      <c r="C82" s="48" t="s">
        <v>94</v>
      </c>
      <c r="E82" s="12">
        <v>4.4924884577753561</v>
      </c>
      <c r="F82" s="72"/>
      <c r="G82" s="72">
        <v>5.4024261623222642</v>
      </c>
    </row>
    <row r="83" spans="1:7">
      <c r="A83" s="215"/>
      <c r="B83" s="217"/>
      <c r="C83" s="48" t="s">
        <v>95</v>
      </c>
      <c r="E83" s="12">
        <v>4.1612845913507472</v>
      </c>
      <c r="F83" s="72"/>
      <c r="G83" s="72">
        <v>5.0873620477121424</v>
      </c>
    </row>
    <row r="84" spans="1:7">
      <c r="A84" s="215"/>
      <c r="B84" s="217"/>
      <c r="C84" s="48" t="s">
        <v>96</v>
      </c>
      <c r="E84" s="12">
        <v>3.9301231566588024</v>
      </c>
      <c r="F84" s="72"/>
      <c r="G84" s="72">
        <v>4.4765156268547592</v>
      </c>
    </row>
    <row r="85" spans="1:7">
      <c r="A85" s="215"/>
      <c r="B85" s="217"/>
      <c r="C85" s="48" t="s">
        <v>97</v>
      </c>
      <c r="E85" s="12">
        <v>3.5263295754709398</v>
      </c>
      <c r="F85" s="72"/>
      <c r="G85" s="72">
        <v>4.1355340704327066</v>
      </c>
    </row>
    <row r="86" spans="1:7">
      <c r="A86" s="215"/>
      <c r="B86" s="217"/>
      <c r="C86" s="48" t="s">
        <v>98</v>
      </c>
      <c r="E86" s="12">
        <v>3.1266797884098398</v>
      </c>
      <c r="F86" s="72"/>
      <c r="G86" s="72">
        <v>3.9902136395750576</v>
      </c>
    </row>
    <row r="87" spans="1:7">
      <c r="A87" s="215"/>
      <c r="B87" s="214"/>
      <c r="C87" s="48" t="s">
        <v>99</v>
      </c>
      <c r="E87" s="12">
        <v>3.1342477182918</v>
      </c>
      <c r="F87" s="72"/>
      <c r="G87" s="72">
        <v>4.1767784614025842</v>
      </c>
    </row>
    <row r="88" spans="1:7">
      <c r="A88" s="215"/>
      <c r="B88" s="216"/>
      <c r="C88" s="48" t="s">
        <v>100</v>
      </c>
      <c r="E88" s="12">
        <v>3.3182079856982871</v>
      </c>
      <c r="F88" s="72"/>
      <c r="G88" s="72">
        <v>4.2715330798309035</v>
      </c>
    </row>
    <row r="89" spans="1:7">
      <c r="A89" s="215"/>
      <c r="B89" s="217"/>
      <c r="C89" s="48" t="s">
        <v>101</v>
      </c>
      <c r="E89" s="12">
        <v>3.9926677808926141</v>
      </c>
      <c r="F89" s="72"/>
      <c r="G89" s="72">
        <v>4.3086803471373187</v>
      </c>
    </row>
    <row r="90" spans="1:7">
      <c r="A90" s="215"/>
      <c r="B90" s="217"/>
      <c r="C90" s="2" t="s">
        <v>102</v>
      </c>
      <c r="E90" s="12">
        <v>4.0713149446598411</v>
      </c>
      <c r="F90" s="72"/>
      <c r="G90" s="72">
        <v>4.2616513874284809</v>
      </c>
    </row>
    <row r="91" spans="1:7">
      <c r="A91" s="215"/>
      <c r="B91" s="217"/>
      <c r="C91" s="48" t="s">
        <v>103</v>
      </c>
      <c r="E91" s="12">
        <v>4.2422694119999997</v>
      </c>
      <c r="F91" s="72"/>
      <c r="G91" s="72">
        <v>4.4000254260000009</v>
      </c>
    </row>
    <row r="92" spans="1:7">
      <c r="A92" s="216"/>
      <c r="B92" s="217"/>
      <c r="C92" s="48" t="s">
        <v>104</v>
      </c>
      <c r="E92" s="12">
        <v>3.9296924999999998</v>
      </c>
      <c r="F92" s="72"/>
      <c r="G92" s="72">
        <v>4.5415425000000003</v>
      </c>
    </row>
    <row r="93" spans="1:7">
      <c r="A93" s="43"/>
      <c r="B93" s="43"/>
      <c r="C93" s="193"/>
      <c r="E93" s="12"/>
      <c r="F93" s="12"/>
    </row>
    <row r="94" spans="1:7">
      <c r="A94" s="43"/>
      <c r="B94" s="43"/>
      <c r="C94" s="193"/>
      <c r="E94" s="12"/>
      <c r="F94" s="12"/>
    </row>
    <row r="95" spans="1:7">
      <c r="A95" s="43"/>
      <c r="B95" s="43"/>
      <c r="C95" s="193"/>
      <c r="E95" s="12"/>
      <c r="F95" s="12"/>
    </row>
    <row r="96" spans="1:7">
      <c r="A96" s="43"/>
      <c r="B96" s="43"/>
      <c r="C96" s="193"/>
      <c r="E96" s="12"/>
      <c r="F96" s="12"/>
    </row>
    <row r="97" spans="1:6">
      <c r="A97" s="43"/>
      <c r="B97" s="43"/>
      <c r="C97" s="193"/>
      <c r="E97" s="12"/>
      <c r="F97" s="12"/>
    </row>
    <row r="98" spans="1:6">
      <c r="A98" s="43"/>
      <c r="B98" s="43"/>
      <c r="C98" s="193"/>
      <c r="E98" s="12"/>
      <c r="F98" s="12"/>
    </row>
    <row r="99" spans="1:6">
      <c r="A99" s="43"/>
      <c r="B99" s="43"/>
      <c r="C99" s="193"/>
      <c r="E99" s="12"/>
      <c r="F99" s="12"/>
    </row>
    <row r="100" spans="1:6">
      <c r="A100" s="43"/>
      <c r="B100" s="43"/>
      <c r="C100" s="193"/>
      <c r="E100" s="12"/>
      <c r="F100" s="12"/>
    </row>
    <row r="101" spans="1:6">
      <c r="A101" s="43"/>
      <c r="B101" s="43"/>
      <c r="C101" s="193"/>
      <c r="E101" s="12"/>
      <c r="F101" s="12"/>
    </row>
    <row r="102" spans="1:6">
      <c r="C102" s="2"/>
      <c r="E102" s="12"/>
      <c r="F102" s="12"/>
    </row>
    <row r="103" spans="1:6">
      <c r="C103" s="193"/>
      <c r="E103" s="12"/>
      <c r="F103" s="12"/>
    </row>
    <row r="104" spans="1:6">
      <c r="C104" s="193"/>
      <c r="E104" s="12"/>
      <c r="F104" s="12"/>
    </row>
  </sheetData>
  <mergeCells count="49">
    <mergeCell ref="B91:B92"/>
    <mergeCell ref="B81:B82"/>
    <mergeCell ref="B83:B84"/>
    <mergeCell ref="B85:B86"/>
    <mergeCell ref="B87:B88"/>
    <mergeCell ref="B89:B90"/>
    <mergeCell ref="A57:A68"/>
    <mergeCell ref="A69:A80"/>
    <mergeCell ref="B69:B70"/>
    <mergeCell ref="B71:B72"/>
    <mergeCell ref="B73:B74"/>
    <mergeCell ref="B75:B76"/>
    <mergeCell ref="B77:B78"/>
    <mergeCell ref="B79:B80"/>
    <mergeCell ref="B57:B58"/>
    <mergeCell ref="B59:B60"/>
    <mergeCell ref="B61:B62"/>
    <mergeCell ref="B63:B64"/>
    <mergeCell ref="B65:B66"/>
    <mergeCell ref="B67:B68"/>
    <mergeCell ref="B43:B44"/>
    <mergeCell ref="A45:A56"/>
    <mergeCell ref="B45:B46"/>
    <mergeCell ref="B47:B48"/>
    <mergeCell ref="B49:B50"/>
    <mergeCell ref="B51:B52"/>
    <mergeCell ref="B53:B54"/>
    <mergeCell ref="B55:B56"/>
    <mergeCell ref="B33:B34"/>
    <mergeCell ref="B35:B36"/>
    <mergeCell ref="B37:B38"/>
    <mergeCell ref="B39:B40"/>
    <mergeCell ref="B41:B42"/>
    <mergeCell ref="A81:A92"/>
    <mergeCell ref="A9:A20"/>
    <mergeCell ref="B9:B10"/>
    <mergeCell ref="B11:B12"/>
    <mergeCell ref="B13:B14"/>
    <mergeCell ref="B15:B16"/>
    <mergeCell ref="B17:B18"/>
    <mergeCell ref="B19:B20"/>
    <mergeCell ref="A21:A32"/>
    <mergeCell ref="B21:B22"/>
    <mergeCell ref="B23:B24"/>
    <mergeCell ref="B25:B26"/>
    <mergeCell ref="B27:B28"/>
    <mergeCell ref="B29:B30"/>
    <mergeCell ref="B31:B32"/>
    <mergeCell ref="A33:A44"/>
  </mergeCells>
  <phoneticPr fontId="15" type="noConversion"/>
  <hyperlinks>
    <hyperlink ref="A1" location="Índice!A1" display="Voltar" xr:uid="{0E13677C-7609-4ABD-B5BD-45B24575B4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53">
    <tabColor rgb="FF00B0F0"/>
  </sheetPr>
  <dimension ref="A1:DY100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4.42578125" style="2" customWidth="1"/>
    <col min="8" max="16384" width="9.42578125" style="2"/>
  </cols>
  <sheetData>
    <row r="1" spans="1:129">
      <c r="A1" s="1" t="s">
        <v>4</v>
      </c>
      <c r="B1" s="1"/>
    </row>
    <row r="2" spans="1:129" s="51" customFormat="1" ht="23.25">
      <c r="D2" s="7"/>
      <c r="E2" s="7"/>
      <c r="F2" s="7"/>
      <c r="G2" s="7"/>
      <c r="H2" s="7"/>
      <c r="I2" s="7"/>
      <c r="J2" s="7" t="s">
        <v>0</v>
      </c>
      <c r="K2" s="54"/>
      <c r="L2" s="54"/>
      <c r="M2" s="5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5" spans="1:129">
      <c r="C5" s="37" t="str">
        <f>Índice!AQ34</f>
        <v>Gráfico 38 - Capacidade Nominal Autorizada e Consumo de Biodiesel em 2023</v>
      </c>
      <c r="D5" s="13"/>
    </row>
    <row r="6" spans="1:129">
      <c r="C6" s="29"/>
    </row>
    <row r="7" spans="1:129">
      <c r="A7" s="4" t="s">
        <v>30</v>
      </c>
      <c r="C7" s="5" t="s">
        <v>184</v>
      </c>
      <c r="D7" s="5" t="s">
        <v>185</v>
      </c>
      <c r="E7" s="5" t="s">
        <v>186</v>
      </c>
      <c r="F7" s="19" t="s">
        <v>187</v>
      </c>
    </row>
    <row r="8" spans="1:129">
      <c r="B8" s="4"/>
      <c r="C8" s="32" t="s">
        <v>188</v>
      </c>
      <c r="D8" s="32"/>
      <c r="E8" s="32"/>
      <c r="F8" s="42" t="s">
        <v>189</v>
      </c>
    </row>
    <row r="9" spans="1:129">
      <c r="A9" s="43">
        <v>2012</v>
      </c>
      <c r="B9" s="6"/>
      <c r="C9" s="50">
        <v>6010</v>
      </c>
      <c r="D9" s="49">
        <v>843</v>
      </c>
      <c r="E9" s="49">
        <v>6853</v>
      </c>
      <c r="F9" s="53">
        <v>2753.8200367999998</v>
      </c>
      <c r="I9" s="41"/>
      <c r="J9" s="41"/>
    </row>
    <row r="10" spans="1:129">
      <c r="A10" s="43">
        <v>2013</v>
      </c>
      <c r="B10" s="6"/>
      <c r="C10" s="49">
        <v>6657</v>
      </c>
      <c r="D10" s="49">
        <v>1247</v>
      </c>
      <c r="E10" s="49">
        <v>7904</v>
      </c>
      <c r="F10" s="53">
        <v>2884.9955981000003</v>
      </c>
      <c r="I10" s="41"/>
      <c r="J10" s="41"/>
    </row>
    <row r="11" spans="1:129">
      <c r="A11" s="43">
        <v>2014</v>
      </c>
      <c r="B11" s="6"/>
      <c r="C11" s="49">
        <v>6657</v>
      </c>
      <c r="D11" s="49">
        <v>961</v>
      </c>
      <c r="E11" s="49">
        <v>7618</v>
      </c>
      <c r="F11" s="53">
        <v>3391.1478656480003</v>
      </c>
      <c r="I11" s="41"/>
      <c r="J11" s="41"/>
    </row>
    <row r="12" spans="1:129">
      <c r="A12" s="43">
        <v>2015</v>
      </c>
      <c r="B12" s="6"/>
      <c r="C12" s="49">
        <v>6932</v>
      </c>
      <c r="D12" s="49">
        <v>399.79960000000028</v>
      </c>
      <c r="E12" s="49">
        <v>7331.7996000000003</v>
      </c>
      <c r="F12" s="53">
        <v>3945.6828871000007</v>
      </c>
      <c r="I12" s="41"/>
      <c r="J12" s="41"/>
    </row>
    <row r="13" spans="1:129">
      <c r="A13" s="43">
        <v>2016</v>
      </c>
      <c r="B13" s="6"/>
      <c r="C13" s="49">
        <v>6932</v>
      </c>
      <c r="D13" s="49">
        <v>603.09160000000065</v>
      </c>
      <c r="E13" s="49">
        <v>7535.0916000000007</v>
      </c>
      <c r="F13" s="53">
        <v>3794.3657469200016</v>
      </c>
    </row>
    <row r="14" spans="1:129">
      <c r="A14" s="43">
        <v>2017</v>
      </c>
      <c r="B14" s="6"/>
      <c r="C14" s="49">
        <v>6865.9999999999973</v>
      </c>
      <c r="D14" s="49">
        <v>769.53160000000003</v>
      </c>
      <c r="E14" s="49">
        <v>7635.5315999999975</v>
      </c>
      <c r="F14" s="53">
        <v>4291.2939999999999</v>
      </c>
    </row>
    <row r="15" spans="1:129">
      <c r="A15" s="43">
        <v>2018</v>
      </c>
      <c r="B15" s="6"/>
      <c r="C15" s="49">
        <v>7769.3687999999993</v>
      </c>
      <c r="D15" s="49">
        <v>769.83839999999964</v>
      </c>
      <c r="E15" s="49">
        <v>8539.2071999999989</v>
      </c>
      <c r="F15" s="53">
        <v>5382.7135820830481</v>
      </c>
    </row>
    <row r="16" spans="1:129">
      <c r="A16" s="43">
        <v>2019</v>
      </c>
      <c r="C16" s="49">
        <v>8497</v>
      </c>
      <c r="D16" s="49">
        <v>834</v>
      </c>
      <c r="E16" s="49">
        <v>9331</v>
      </c>
      <c r="F16" s="53">
        <v>5905.6590145961245</v>
      </c>
    </row>
    <row r="17" spans="1:10">
      <c r="A17" s="43">
        <v>2020</v>
      </c>
      <c r="C17" s="49">
        <v>10275.7068</v>
      </c>
      <c r="D17" s="49">
        <v>161.28</v>
      </c>
      <c r="E17" s="49">
        <v>10436.986800000001</v>
      </c>
      <c r="F17" s="53">
        <v>6430.1204529241468</v>
      </c>
      <c r="I17" s="41"/>
      <c r="J17" s="41"/>
    </row>
    <row r="18" spans="1:10">
      <c r="A18" s="43">
        <v>2021</v>
      </c>
      <c r="C18" s="49">
        <v>11999.52</v>
      </c>
      <c r="D18" s="49">
        <v>251.28</v>
      </c>
      <c r="E18" s="49">
        <f>C18+D18</f>
        <v>12250.800000000001</v>
      </c>
      <c r="F18" s="53">
        <v>6800.7839650347714</v>
      </c>
      <c r="I18" s="41"/>
      <c r="J18" s="41"/>
    </row>
    <row r="19" spans="1:10">
      <c r="A19" s="43">
        <v>2022</v>
      </c>
      <c r="C19" s="49">
        <f>E19-D19</f>
        <v>12849.46</v>
      </c>
      <c r="D19" s="43">
        <v>812.125</v>
      </c>
      <c r="E19" s="49">
        <v>13661.584999999999</v>
      </c>
      <c r="F19" s="53">
        <v>6190.7842134962921</v>
      </c>
    </row>
    <row r="20" spans="1:10">
      <c r="A20" s="43">
        <v>2023</v>
      </c>
      <c r="C20" s="49">
        <v>12970</v>
      </c>
      <c r="D20" s="43">
        <v>1590</v>
      </c>
      <c r="E20" s="49">
        <f>C20+D20</f>
        <v>14560</v>
      </c>
      <c r="F20" s="53">
        <v>7527.7939999999999</v>
      </c>
    </row>
    <row r="21" spans="1:10">
      <c r="A21" s="22"/>
      <c r="C21" s="12"/>
      <c r="D21" s="12"/>
      <c r="E21" s="87"/>
      <c r="G21" s="86"/>
    </row>
    <row r="22" spans="1:10">
      <c r="A22" s="22"/>
      <c r="C22" s="12"/>
      <c r="D22" s="12"/>
    </row>
    <row r="23" spans="1:10">
      <c r="A23" s="22"/>
      <c r="C23" s="12"/>
      <c r="D23" s="12"/>
    </row>
    <row r="24" spans="1:10">
      <c r="A24" s="22"/>
      <c r="C24" s="12"/>
      <c r="D24" s="12"/>
      <c r="F24" s="87"/>
    </row>
    <row r="25" spans="1:10">
      <c r="A25" s="22"/>
      <c r="C25" s="12"/>
      <c r="D25" s="12"/>
      <c r="F25" s="87"/>
    </row>
    <row r="26" spans="1:10">
      <c r="A26" s="22"/>
      <c r="C26" s="12"/>
      <c r="D26" s="12"/>
      <c r="F26" s="104"/>
    </row>
    <row r="27" spans="1:10">
      <c r="A27" s="22"/>
      <c r="C27" s="12"/>
      <c r="D27" s="12"/>
    </row>
    <row r="28" spans="1:10">
      <c r="A28" s="22"/>
      <c r="C28" s="12"/>
      <c r="D28" s="12"/>
    </row>
    <row r="29" spans="1:10">
      <c r="A29" s="22"/>
      <c r="C29" s="12"/>
      <c r="D29" s="12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0B0F0"/>
  </sheetPr>
  <dimension ref="A1:ED23"/>
  <sheetViews>
    <sheetView showGridLines="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9.42578125" style="2" customWidth="1"/>
    <col min="6" max="7" width="11.5703125" style="2" customWidth="1"/>
    <col min="8" max="8" width="9.5703125" style="2" customWidth="1"/>
    <col min="9" max="16384" width="9.42578125" style="2"/>
  </cols>
  <sheetData>
    <row r="1" spans="1:134">
      <c r="A1" s="1" t="s">
        <v>4</v>
      </c>
      <c r="B1" s="1"/>
    </row>
    <row r="2" spans="1:134" ht="6" customHeight="1"/>
    <row r="3" spans="1:134" s="52" customFormat="1" ht="23.25">
      <c r="C3" s="10"/>
      <c r="D3" s="10"/>
      <c r="E3" s="10"/>
      <c r="G3" s="7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</row>
    <row r="6" spans="1:134">
      <c r="C6" s="208" t="str">
        <f>Índice!Q14</f>
        <v>Gráfico 3 - Idade média do canavial (Brasil e regiões)</v>
      </c>
      <c r="D6" s="208"/>
      <c r="E6" s="208"/>
      <c r="F6" s="208"/>
      <c r="G6" s="13"/>
    </row>
    <row r="8" spans="1:134">
      <c r="A8" s="4" t="s">
        <v>5</v>
      </c>
      <c r="B8" s="4"/>
      <c r="C8" s="5" t="s">
        <v>26</v>
      </c>
      <c r="D8" s="5" t="s">
        <v>27</v>
      </c>
      <c r="E8" s="5" t="s">
        <v>28</v>
      </c>
      <c r="F8" s="5"/>
      <c r="G8" s="5"/>
    </row>
    <row r="9" spans="1:134" ht="30" customHeight="1">
      <c r="C9" s="209" t="s">
        <v>29</v>
      </c>
      <c r="D9" s="209"/>
      <c r="E9" s="209"/>
      <c r="F9" s="6"/>
      <c r="G9" s="6"/>
    </row>
    <row r="10" spans="1:134">
      <c r="A10" s="6" t="s">
        <v>9</v>
      </c>
      <c r="B10" s="6"/>
      <c r="C10" s="9">
        <v>3.341471705143904</v>
      </c>
      <c r="D10" s="9">
        <v>3.2631767803201646</v>
      </c>
      <c r="E10" s="9">
        <v>4.0847674665602014</v>
      </c>
    </row>
    <row r="11" spans="1:134">
      <c r="A11" s="6" t="s">
        <v>10</v>
      </c>
      <c r="B11" s="6"/>
      <c r="C11" s="9">
        <v>3.2820454408313839</v>
      </c>
      <c r="D11" s="9">
        <v>3.2178130069301649</v>
      </c>
      <c r="E11" s="9">
        <v>4.0950209554481649</v>
      </c>
    </row>
    <row r="12" spans="1:134">
      <c r="A12" s="6" t="s">
        <v>11</v>
      </c>
      <c r="B12" s="6"/>
      <c r="C12" s="9">
        <v>3.9146339035494848</v>
      </c>
      <c r="D12" s="9">
        <v>3.8371930453777292</v>
      </c>
      <c r="E12" s="9">
        <v>4.5999195019482366</v>
      </c>
    </row>
    <row r="13" spans="1:134">
      <c r="A13" s="6" t="s">
        <v>12</v>
      </c>
      <c r="B13" s="6"/>
      <c r="C13" s="9">
        <v>3.8750313351639094</v>
      </c>
      <c r="D13" s="9">
        <v>3.7979133157943084</v>
      </c>
      <c r="E13" s="9">
        <v>4.5528514460655138</v>
      </c>
    </row>
    <row r="14" spans="1:134">
      <c r="A14" s="6" t="s">
        <v>13</v>
      </c>
      <c r="B14" s="6"/>
      <c r="C14" s="9">
        <v>3.9248422317026281</v>
      </c>
      <c r="D14" s="9">
        <v>3.8549217357703434</v>
      </c>
      <c r="E14" s="9">
        <v>4.5430928620010942</v>
      </c>
    </row>
    <row r="15" spans="1:134">
      <c r="A15" s="6" t="s">
        <v>14</v>
      </c>
      <c r="B15" s="6"/>
      <c r="C15" s="9">
        <v>3.7836990092418641</v>
      </c>
      <c r="D15" s="9">
        <v>3.6994612353368796</v>
      </c>
      <c r="E15" s="9">
        <v>4.4985723500129229</v>
      </c>
    </row>
    <row r="16" spans="1:134">
      <c r="A16" s="6" t="s">
        <v>15</v>
      </c>
      <c r="B16" s="6"/>
      <c r="C16" s="9">
        <v>3.7144551231237219</v>
      </c>
      <c r="D16" s="9">
        <v>3.6390877764465888</v>
      </c>
      <c r="E16" s="9">
        <v>4.3643383479639928</v>
      </c>
    </row>
    <row r="17" spans="1:5">
      <c r="A17" s="6" t="s">
        <v>16</v>
      </c>
      <c r="B17" s="6"/>
      <c r="C17" s="9">
        <v>3.6421878738158586</v>
      </c>
      <c r="D17" s="9">
        <v>3.5827521899268047</v>
      </c>
      <c r="E17" s="9">
        <v>4.2132906215501533</v>
      </c>
    </row>
    <row r="18" spans="1:5">
      <c r="A18" s="6" t="s">
        <v>17</v>
      </c>
      <c r="B18" s="6"/>
      <c r="C18" s="9">
        <v>3.6126942134932962</v>
      </c>
      <c r="D18" s="9">
        <v>3.5267669640825616</v>
      </c>
      <c r="E18" s="9">
        <v>4.3018180329638493</v>
      </c>
    </row>
    <row r="19" spans="1:5">
      <c r="A19" s="6" t="s">
        <v>18</v>
      </c>
      <c r="C19" s="9">
        <v>3.5180931280018566</v>
      </c>
      <c r="D19" s="9">
        <v>3.4224349224626502</v>
      </c>
      <c r="E19" s="9">
        <v>4.2781648677452999</v>
      </c>
    </row>
    <row r="21" spans="1:5">
      <c r="C21" s="104"/>
    </row>
    <row r="22" spans="1:5">
      <c r="A22" s="6"/>
      <c r="C22" s="104"/>
      <c r="D22" s="104"/>
      <c r="E22" s="104"/>
    </row>
    <row r="23" spans="1:5">
      <c r="C23" s="14"/>
      <c r="D23" s="104"/>
      <c r="E23" s="104"/>
    </row>
  </sheetData>
  <mergeCells count="2">
    <mergeCell ref="C6:F6"/>
    <mergeCell ref="C9:E9"/>
  </mergeCells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9.42578125" style="67" bestFit="1" customWidth="1"/>
    <col min="2" max="2" width="10.710937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Índice!AQ38</f>
        <v>Gráfico 39 - Produção regional de Biodiesel em 2023</v>
      </c>
      <c r="D5" s="13"/>
    </row>
    <row r="6" spans="1:130">
      <c r="C6" s="63"/>
    </row>
    <row r="7" spans="1:130">
      <c r="A7" s="69" t="s">
        <v>153</v>
      </c>
      <c r="C7" s="46" t="s">
        <v>190</v>
      </c>
      <c r="D7" s="62"/>
    </row>
    <row r="8" spans="1:130">
      <c r="C8" s="32" t="s">
        <v>191</v>
      </c>
      <c r="D8" s="32" t="s">
        <v>24</v>
      </c>
    </row>
    <row r="9" spans="1:130">
      <c r="A9" s="22" t="s">
        <v>357</v>
      </c>
      <c r="C9" s="137">
        <v>3036126</v>
      </c>
      <c r="D9" s="132">
        <f>C9/$C$14</f>
        <v>0.40332937504209476</v>
      </c>
      <c r="E9" s="11"/>
      <c r="F9" s="41"/>
      <c r="H9" s="11"/>
      <c r="I9" s="41"/>
    </row>
    <row r="10" spans="1:130">
      <c r="A10" s="22" t="s">
        <v>358</v>
      </c>
      <c r="C10" s="137">
        <v>624726</v>
      </c>
      <c r="D10" s="132">
        <f>C10/$C$14</f>
        <v>8.2990741211842883E-2</v>
      </c>
      <c r="E10" s="11"/>
    </row>
    <row r="11" spans="1:130">
      <c r="A11" s="22" t="s">
        <v>359</v>
      </c>
      <c r="C11" s="137">
        <v>283254</v>
      </c>
      <c r="D11" s="132">
        <f>C11/$C$14</f>
        <v>3.7628431362260163E-2</v>
      </c>
      <c r="I11" s="41"/>
      <c r="J11" s="41"/>
    </row>
    <row r="12" spans="1:130">
      <c r="A12" s="22" t="s">
        <v>360</v>
      </c>
      <c r="C12" s="137">
        <v>435581</v>
      </c>
      <c r="D12" s="132">
        <f>C12/$C$14</f>
        <v>5.7864071685500097E-2</v>
      </c>
      <c r="I12" s="41"/>
      <c r="J12" s="41"/>
    </row>
    <row r="13" spans="1:130">
      <c r="A13" s="22" t="s">
        <v>361</v>
      </c>
      <c r="C13" s="137">
        <v>3147972</v>
      </c>
      <c r="D13" s="132">
        <f>C13/$C$14</f>
        <v>0.41818738069830208</v>
      </c>
      <c r="F13" s="100"/>
      <c r="H13" s="11"/>
      <c r="I13" s="41"/>
    </row>
    <row r="14" spans="1:130">
      <c r="A14" s="22" t="s">
        <v>31</v>
      </c>
      <c r="C14" s="137">
        <f>SUM(C9:C13)</f>
        <v>7527659</v>
      </c>
      <c r="H14" s="41"/>
    </row>
    <row r="15" spans="1:130"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C18" s="12"/>
      <c r="D18" s="12"/>
      <c r="J18" s="41"/>
    </row>
    <row r="19" spans="1:12">
      <c r="A19" s="22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3" spans="1:130" ht="15" customHeight="1">
      <c r="C3" s="56"/>
      <c r="D3" s="57"/>
      <c r="E3" s="57"/>
    </row>
    <row r="4" spans="1:130" ht="15" customHeight="1">
      <c r="C4" s="56"/>
      <c r="D4" s="57"/>
      <c r="E4" s="57"/>
    </row>
    <row r="5" spans="1:130">
      <c r="C5" s="3" t="str">
        <f>Índice!AQ42</f>
        <v>Gráfico 40 - Oferta de diesel A e produção de biodiesel</v>
      </c>
    </row>
    <row r="6" spans="1:130">
      <c r="B6" s="4"/>
      <c r="C6" s="29"/>
    </row>
    <row r="7" spans="1:130" ht="45">
      <c r="A7" s="4" t="s">
        <v>30</v>
      </c>
      <c r="B7" s="6"/>
      <c r="C7" s="5" t="s">
        <v>192</v>
      </c>
      <c r="D7" s="5" t="s">
        <v>193</v>
      </c>
      <c r="E7" s="5" t="s">
        <v>194</v>
      </c>
      <c r="F7" s="19" t="s">
        <v>192</v>
      </c>
      <c r="G7" s="5" t="s">
        <v>193</v>
      </c>
      <c r="H7" s="5" t="s">
        <v>194</v>
      </c>
    </row>
    <row r="8" spans="1:130">
      <c r="B8" s="6"/>
      <c r="C8" s="32" t="s">
        <v>195</v>
      </c>
      <c r="D8" s="32"/>
      <c r="E8" s="32"/>
      <c r="F8" s="42" t="s">
        <v>24</v>
      </c>
      <c r="G8" s="32"/>
      <c r="H8" s="32"/>
    </row>
    <row r="9" spans="1:130">
      <c r="A9" s="43">
        <v>2012</v>
      </c>
      <c r="B9" s="6"/>
      <c r="C9" s="55">
        <v>45540349</v>
      </c>
      <c r="D9" s="49">
        <v>8927078.7550000008</v>
      </c>
      <c r="E9" s="49">
        <v>2717483.4890000005</v>
      </c>
      <c r="F9" s="58">
        <f t="shared" ref="F9:F20" si="0">C9/SUM($C9:$E9)</f>
        <v>0.79637002155491177</v>
      </c>
      <c r="G9" s="18">
        <f t="shared" ref="G9:G20" si="1">D9/SUM($C9:$E9)</f>
        <v>0.15610899030531686</v>
      </c>
      <c r="H9" s="18">
        <f t="shared" ref="H9:H20" si="2">E9/SUM($C9:$E9)</f>
        <v>4.7520988139771334E-2</v>
      </c>
      <c r="I9" s="49"/>
    </row>
    <row r="10" spans="1:130">
      <c r="A10" s="43">
        <v>2013</v>
      </c>
      <c r="B10" s="6"/>
      <c r="C10" s="49">
        <v>49200879</v>
      </c>
      <c r="D10" s="49">
        <v>8994731.5820000004</v>
      </c>
      <c r="E10" s="49">
        <v>2917488.2690000003</v>
      </c>
      <c r="F10" s="58">
        <f t="shared" si="0"/>
        <v>0.80507910619876732</v>
      </c>
      <c r="G10" s="18">
        <f t="shared" si="1"/>
        <v>0.14718172946736144</v>
      </c>
      <c r="H10" s="18">
        <f t="shared" si="2"/>
        <v>4.7739164333871133E-2</v>
      </c>
      <c r="I10" s="49"/>
    </row>
    <row r="11" spans="1:130">
      <c r="A11" s="43">
        <v>2014</v>
      </c>
      <c r="B11" s="6"/>
      <c r="C11" s="49">
        <v>49350377.939999998</v>
      </c>
      <c r="D11" s="49">
        <v>10338797.169000002</v>
      </c>
      <c r="E11" s="49">
        <v>3419838.03</v>
      </c>
      <c r="F11" s="58">
        <f t="shared" si="0"/>
        <v>0.78198620902697236</v>
      </c>
      <c r="G11" s="18">
        <f t="shared" si="1"/>
        <v>0.16382441516282956</v>
      </c>
      <c r="H11" s="18">
        <f t="shared" si="2"/>
        <v>5.4189375810198087E-2</v>
      </c>
      <c r="I11" s="49"/>
    </row>
    <row r="12" spans="1:130">
      <c r="A12" s="43">
        <v>2015</v>
      </c>
      <c r="B12" s="6"/>
      <c r="C12" s="49">
        <v>49154333.791999996</v>
      </c>
      <c r="D12" s="49">
        <v>6172222.1170000006</v>
      </c>
      <c r="E12" s="49">
        <v>3937268.534</v>
      </c>
      <c r="F12" s="58">
        <f t="shared" si="0"/>
        <v>0.82941548666466303</v>
      </c>
      <c r="G12" s="18">
        <f t="shared" si="1"/>
        <v>0.10414822490803728</v>
      </c>
      <c r="H12" s="18">
        <f t="shared" si="2"/>
        <v>6.6436288427299664E-2</v>
      </c>
      <c r="I12" s="49"/>
    </row>
    <row r="13" spans="1:130">
      <c r="A13" s="43">
        <v>2016</v>
      </c>
      <c r="B13" s="6"/>
      <c r="C13" s="49">
        <v>44805365.997999996</v>
      </c>
      <c r="D13" s="49">
        <v>7637011.1869999999</v>
      </c>
      <c r="E13" s="49">
        <v>3801339</v>
      </c>
      <c r="F13" s="58">
        <f t="shared" si="0"/>
        <v>0.79662883317709066</v>
      </c>
      <c r="G13" s="18">
        <f t="shared" si="1"/>
        <v>0.13578425653596418</v>
      </c>
      <c r="H13" s="18">
        <f t="shared" si="2"/>
        <v>6.7586910286945162E-2</v>
      </c>
      <c r="I13" s="49"/>
    </row>
    <row r="14" spans="1:130">
      <c r="A14" s="43">
        <v>2017</v>
      </c>
      <c r="C14" s="49">
        <v>39992593.481999993</v>
      </c>
      <c r="D14" s="49">
        <v>12268465.087000001</v>
      </c>
      <c r="E14" s="49">
        <v>4291294</v>
      </c>
      <c r="F14" s="58">
        <f t="shared" si="0"/>
        <v>0.70717824573619115</v>
      </c>
      <c r="G14" s="18">
        <f t="shared" si="1"/>
        <v>0.21693995969541932</v>
      </c>
      <c r="H14" s="18">
        <f t="shared" si="2"/>
        <v>7.5881794568389657E-2</v>
      </c>
      <c r="I14" s="49"/>
    </row>
    <row r="15" spans="1:130">
      <c r="A15" s="43">
        <v>2018</v>
      </c>
      <c r="C15" s="49">
        <v>41278014.165749997</v>
      </c>
      <c r="D15" s="49">
        <v>10221056.882000001</v>
      </c>
      <c r="E15" s="49">
        <v>5350036</v>
      </c>
      <c r="F15" s="58">
        <f t="shared" si="0"/>
        <v>0.72609784584793613</v>
      </c>
      <c r="G15" s="18">
        <f t="shared" si="1"/>
        <v>0.17979274280271276</v>
      </c>
      <c r="H15" s="18">
        <f t="shared" si="2"/>
        <v>9.4109411349351121E-2</v>
      </c>
      <c r="I15" s="49"/>
    </row>
    <row r="16" spans="1:130">
      <c r="A16" s="43">
        <v>2019</v>
      </c>
      <c r="C16" s="49">
        <v>40679159</v>
      </c>
      <c r="D16" s="49">
        <v>12407589.163999999</v>
      </c>
      <c r="E16" s="49">
        <v>5923868</v>
      </c>
      <c r="F16" s="58">
        <f t="shared" si="0"/>
        <v>0.6893532324242484</v>
      </c>
      <c r="G16" s="18">
        <f t="shared" si="1"/>
        <v>0.21026028824232765</v>
      </c>
      <c r="H16" s="18">
        <f t="shared" si="2"/>
        <v>0.10038647933342397</v>
      </c>
      <c r="I16" s="49"/>
    </row>
    <row r="17" spans="1:13">
      <c r="A17" s="43">
        <v>2020</v>
      </c>
      <c r="C17" s="49">
        <v>41548914.25</v>
      </c>
      <c r="D17" s="49">
        <v>11044172.810000001</v>
      </c>
      <c r="E17" s="49">
        <v>6432008</v>
      </c>
      <c r="F17" s="58">
        <f t="shared" si="0"/>
        <v>0.7039194804813923</v>
      </c>
      <c r="G17" s="18">
        <f t="shared" si="1"/>
        <v>0.18710978438532649</v>
      </c>
      <c r="H17" s="18">
        <f t="shared" si="2"/>
        <v>0.10897073513328112</v>
      </c>
      <c r="I17" s="49"/>
    </row>
    <row r="18" spans="1:13">
      <c r="A18" s="43">
        <v>2021</v>
      </c>
      <c r="C18" s="49">
        <v>42852980.226000004</v>
      </c>
      <c r="D18" s="49">
        <v>13846398.860000001</v>
      </c>
      <c r="E18" s="49">
        <v>6765850</v>
      </c>
      <c r="F18" s="58">
        <f t="shared" si="0"/>
        <v>0.67521981474188164</v>
      </c>
      <c r="G18" s="18">
        <f t="shared" si="1"/>
        <v>0.21817299109150182</v>
      </c>
      <c r="H18" s="18">
        <f t="shared" si="2"/>
        <v>0.10660719416661651</v>
      </c>
      <c r="I18" s="49"/>
    </row>
    <row r="19" spans="1:13">
      <c r="A19" s="43">
        <v>2022</v>
      </c>
      <c r="C19" s="49">
        <v>45529431</v>
      </c>
      <c r="D19" s="49">
        <v>13739177.016597979</v>
      </c>
      <c r="E19" s="49">
        <v>6258952.4730000002</v>
      </c>
      <c r="F19" s="58">
        <f t="shared" si="0"/>
        <v>0.69481345955534946</v>
      </c>
      <c r="G19" s="18">
        <f t="shared" si="1"/>
        <v>0.2096702046275471</v>
      </c>
      <c r="H19" s="18">
        <f t="shared" si="2"/>
        <v>9.5516335817103448E-2</v>
      </c>
      <c r="I19" s="49"/>
    </row>
    <row r="20" spans="1:13">
      <c r="A20" s="43">
        <v>2023</v>
      </c>
      <c r="C20" s="49">
        <v>46895422</v>
      </c>
      <c r="D20" s="49">
        <v>14187198</v>
      </c>
      <c r="E20" s="49">
        <v>7527659</v>
      </c>
      <c r="F20" s="58">
        <f t="shared" si="0"/>
        <v>0.68350431864589856</v>
      </c>
      <c r="G20" s="18">
        <f t="shared" si="1"/>
        <v>0.20677948270695706</v>
      </c>
      <c r="H20" s="18">
        <f t="shared" si="2"/>
        <v>0.10971619864714441</v>
      </c>
    </row>
    <row r="21" spans="1:13">
      <c r="A21" s="22"/>
      <c r="C21" s="14"/>
      <c r="D21" s="14"/>
      <c r="E21" s="14"/>
      <c r="M21" s="142"/>
    </row>
    <row r="22" spans="1:13">
      <c r="A22" s="22"/>
      <c r="C22" s="138"/>
      <c r="D22" s="138"/>
      <c r="E22" s="12"/>
      <c r="M22" s="142"/>
    </row>
    <row r="23" spans="1:13">
      <c r="A23" s="22"/>
      <c r="C23" s="49"/>
      <c r="E23" s="49"/>
    </row>
    <row r="24" spans="1:13">
      <c r="A24" s="22"/>
      <c r="C24" s="49"/>
      <c r="E24" s="49"/>
      <c r="F24" s="12"/>
    </row>
    <row r="25" spans="1:13">
      <c r="A25" s="22"/>
      <c r="C25" s="12"/>
      <c r="F25" s="138"/>
    </row>
    <row r="26" spans="1:13">
      <c r="A26" s="22"/>
      <c r="C26" s="12"/>
      <c r="D26" s="12"/>
      <c r="E26" s="139"/>
      <c r="F26" s="138"/>
    </row>
    <row r="27" spans="1:13">
      <c r="A27" s="22"/>
      <c r="D27" s="12"/>
      <c r="F27" s="31"/>
    </row>
    <row r="28" spans="1:13">
      <c r="A28" s="22"/>
      <c r="C28" s="12"/>
      <c r="D28" s="12"/>
      <c r="F28" s="31"/>
    </row>
    <row r="29" spans="1:13">
      <c r="A29" s="22"/>
      <c r="C29" s="12"/>
      <c r="D29" s="12"/>
    </row>
    <row r="30" spans="1:13">
      <c r="A30" s="22"/>
      <c r="C30" s="12"/>
      <c r="D30" s="12"/>
    </row>
    <row r="31" spans="1:13">
      <c r="A31" s="22"/>
      <c r="C31" s="12"/>
      <c r="D31" s="12"/>
    </row>
    <row r="32" spans="1:13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C99" s="12"/>
      <c r="D99" s="12"/>
    </row>
    <row r="100" spans="1:4">
      <c r="C100" s="12"/>
      <c r="D100" s="12"/>
    </row>
  </sheetData>
  <hyperlinks>
    <hyperlink ref="A1" location="Índice!A1" display="Voltar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40">
    <tabColor rgb="FF00B0F0"/>
  </sheetPr>
  <dimension ref="A1:DZ103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6.5703125" style="2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 t="s">
        <v>0</v>
      </c>
      <c r="H2" s="7"/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13" t="str">
        <f>Índice!AQ46</f>
        <v>Gráfico 41 - Participação de matérias-primas para a produção de biodiesel em 2023</v>
      </c>
      <c r="D5" s="13"/>
    </row>
    <row r="7" spans="1:130">
      <c r="A7" s="5" t="s">
        <v>196</v>
      </c>
      <c r="C7" s="5" t="s">
        <v>197</v>
      </c>
    </row>
    <row r="8" spans="1:130">
      <c r="B8" s="4"/>
      <c r="C8" s="32" t="s">
        <v>24</v>
      </c>
      <c r="D8" s="59"/>
      <c r="E8" s="49"/>
      <c r="G8" s="41"/>
      <c r="J8" s="41"/>
    </row>
    <row r="9" spans="1:130">
      <c r="A9" s="43" t="s">
        <v>198</v>
      </c>
      <c r="B9" s="6"/>
      <c r="C9" s="140">
        <v>0.69147919868361718</v>
      </c>
      <c r="D9" s="59"/>
      <c r="F9" s="104"/>
      <c r="G9" s="49"/>
      <c r="J9" s="41"/>
    </row>
    <row r="10" spans="1:130">
      <c r="A10" s="43" t="s">
        <v>199</v>
      </c>
      <c r="B10" s="6"/>
      <c r="C10" s="140">
        <v>0.16327157234042919</v>
      </c>
      <c r="D10" s="59"/>
      <c r="F10" s="104"/>
      <c r="G10" s="49"/>
      <c r="J10" s="41"/>
    </row>
    <row r="11" spans="1:130">
      <c r="A11" s="6" t="s">
        <v>200</v>
      </c>
      <c r="C11" s="140">
        <v>6.2002352728211918E-2</v>
      </c>
      <c r="D11" s="59"/>
      <c r="F11" s="104"/>
      <c r="G11" s="49"/>
      <c r="J11" s="41"/>
    </row>
    <row r="12" spans="1:130">
      <c r="A12" s="43" t="s">
        <v>201</v>
      </c>
      <c r="B12" s="6"/>
      <c r="C12" s="140">
        <v>5.8481211502633204E-2</v>
      </c>
      <c r="D12" s="59"/>
      <c r="F12" s="104"/>
      <c r="G12" s="49"/>
    </row>
    <row r="13" spans="1:130">
      <c r="A13" s="43" t="s">
        <v>202</v>
      </c>
      <c r="B13" s="6"/>
      <c r="C13" s="140">
        <v>2.476566474510852E-2</v>
      </c>
      <c r="F13" s="104"/>
      <c r="G13" s="49"/>
    </row>
    <row r="14" spans="1:130">
      <c r="C14" s="141">
        <f>SUM(C9:C13)</f>
        <v>1</v>
      </c>
      <c r="G14" s="31"/>
    </row>
    <row r="15" spans="1:130">
      <c r="C15" s="59"/>
    </row>
    <row r="16" spans="1:130">
      <c r="C16" s="59"/>
      <c r="J16" s="41"/>
    </row>
    <row r="17" spans="1:10">
      <c r="C17" s="59"/>
      <c r="J17" s="86"/>
    </row>
    <row r="18" spans="1:10">
      <c r="C18" s="59"/>
    </row>
    <row r="19" spans="1:10">
      <c r="C19" s="59"/>
    </row>
    <row r="20" spans="1:10">
      <c r="C20" s="101"/>
    </row>
    <row r="21" spans="1:10">
      <c r="D21" s="59"/>
    </row>
    <row r="22" spans="1:10">
      <c r="A22" s="43"/>
      <c r="B22" s="6"/>
      <c r="C22" s="59"/>
      <c r="D22" s="59"/>
      <c r="G22" s="49"/>
    </row>
    <row r="23" spans="1:10">
      <c r="A23" s="43"/>
      <c r="B23" s="6"/>
      <c r="C23" s="59"/>
      <c r="D23" s="59"/>
      <c r="E23" s="49"/>
      <c r="G23" s="49"/>
    </row>
    <row r="24" spans="1:10">
      <c r="A24" s="43"/>
      <c r="B24" s="6"/>
      <c r="C24" s="59"/>
      <c r="D24" s="49"/>
      <c r="E24" s="49"/>
      <c r="F24" s="12"/>
      <c r="G24" s="49"/>
    </row>
    <row r="25" spans="1:10">
      <c r="A25" s="43"/>
      <c r="B25" s="6"/>
      <c r="C25" s="59"/>
      <c r="D25" s="49"/>
      <c r="E25" s="49"/>
      <c r="F25" s="12"/>
      <c r="G25" s="49"/>
    </row>
    <row r="26" spans="1:10">
      <c r="A26" s="43"/>
      <c r="B26" s="6"/>
      <c r="C26" s="59"/>
      <c r="D26" s="49"/>
      <c r="E26" s="49"/>
      <c r="G26" s="49"/>
    </row>
    <row r="27" spans="1:10">
      <c r="A27" s="43"/>
      <c r="C27" s="59"/>
      <c r="D27" s="49"/>
      <c r="E27" s="49"/>
      <c r="G27" s="49"/>
    </row>
    <row r="28" spans="1:10">
      <c r="A28" s="43"/>
      <c r="C28" s="59"/>
      <c r="D28" s="12"/>
      <c r="G28" s="49"/>
    </row>
    <row r="29" spans="1:10">
      <c r="A29" s="22"/>
      <c r="C29" s="12"/>
      <c r="D29" s="12"/>
      <c r="G29" s="49"/>
    </row>
    <row r="30" spans="1:10">
      <c r="A30" s="22"/>
      <c r="C30" s="12"/>
      <c r="D30" s="12"/>
    </row>
    <row r="31" spans="1:10">
      <c r="A31" s="22"/>
      <c r="C31" s="12"/>
      <c r="D31" s="12"/>
    </row>
    <row r="32" spans="1:10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  <row r="102" spans="1:4">
      <c r="A102" s="22"/>
      <c r="C102" s="12"/>
      <c r="D102" s="12"/>
    </row>
    <row r="103" spans="1:4">
      <c r="A103" s="22"/>
      <c r="C103" s="12"/>
      <c r="D103" s="12"/>
    </row>
  </sheetData>
  <hyperlinks>
    <hyperlink ref="A1" location="Índice!A1" display="Voltar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>
    <tabColor rgb="FF00B0F0"/>
  </sheetPr>
  <dimension ref="A1:DZ10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.42578125" style="2" bestFit="1" customWidth="1"/>
    <col min="2" max="2" width="8.5703125" style="2" customWidth="1"/>
    <col min="3" max="8" width="14.42578125" style="2" customWidth="1"/>
    <col min="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Índice!AQ50</f>
        <v>Gráfico 42 - Mercado de óleo de soja</v>
      </c>
      <c r="D5" s="13"/>
    </row>
    <row r="6" spans="1:130">
      <c r="C6" s="29"/>
    </row>
    <row r="7" spans="1:130" ht="30">
      <c r="A7" s="4" t="s">
        <v>30</v>
      </c>
      <c r="C7" s="5" t="s">
        <v>77</v>
      </c>
      <c r="D7" s="5" t="s">
        <v>78</v>
      </c>
      <c r="E7" s="5" t="s">
        <v>203</v>
      </c>
      <c r="F7" s="5" t="s">
        <v>204</v>
      </c>
    </row>
    <row r="8" spans="1:130">
      <c r="B8" s="4"/>
      <c r="C8" s="32" t="s">
        <v>55</v>
      </c>
      <c r="D8" s="32"/>
      <c r="E8" s="32"/>
      <c r="F8" s="32"/>
      <c r="S8" s="86"/>
    </row>
    <row r="9" spans="1:130">
      <c r="A9" s="43">
        <v>2012</v>
      </c>
      <c r="B9" s="6"/>
      <c r="C9" s="60">
        <v>7.0129999999999999</v>
      </c>
      <c r="D9" s="12">
        <v>1.764</v>
      </c>
      <c r="E9" s="12">
        <v>5.3280000000000003</v>
      </c>
      <c r="F9" s="12">
        <v>1.881</v>
      </c>
      <c r="G9" s="41"/>
      <c r="J9" s="41"/>
      <c r="S9" s="86"/>
    </row>
    <row r="10" spans="1:130">
      <c r="A10" s="43">
        <v>2013</v>
      </c>
      <c r="B10" s="6"/>
      <c r="C10" s="12">
        <v>7.0750000000000002</v>
      </c>
      <c r="D10" s="12">
        <v>1.383</v>
      </c>
      <c r="E10" s="12">
        <v>5.7229999999999999</v>
      </c>
      <c r="F10" s="12">
        <v>1.968</v>
      </c>
      <c r="G10" s="41"/>
      <c r="S10" s="86"/>
    </row>
    <row r="11" spans="1:130">
      <c r="A11" s="43">
        <v>2014</v>
      </c>
      <c r="B11" s="6"/>
      <c r="C11" s="12">
        <v>7.4429999999999996</v>
      </c>
      <c r="D11" s="12">
        <v>1.2949999999999999</v>
      </c>
      <c r="E11" s="12">
        <v>6.109</v>
      </c>
      <c r="F11" s="12">
        <v>2.355</v>
      </c>
      <c r="S11" s="86"/>
    </row>
    <row r="12" spans="1:130">
      <c r="A12" s="43">
        <v>2015</v>
      </c>
      <c r="B12" s="6"/>
      <c r="C12" s="12">
        <v>8.0739999999999998</v>
      </c>
      <c r="D12" s="12">
        <v>1.665</v>
      </c>
      <c r="E12" s="12">
        <v>6.5209999999999999</v>
      </c>
      <c r="F12" s="12">
        <v>2.7639999999999998</v>
      </c>
      <c r="S12" s="86"/>
    </row>
    <row r="13" spans="1:130">
      <c r="A13" s="43">
        <v>2016</v>
      </c>
      <c r="B13" s="6"/>
      <c r="C13" s="12">
        <v>7.8849999999999998</v>
      </c>
      <c r="D13" s="12">
        <v>1.2569999999999999</v>
      </c>
      <c r="E13" s="12">
        <v>6.58</v>
      </c>
      <c r="F13" s="12">
        <v>2.649</v>
      </c>
      <c r="S13" s="86"/>
    </row>
    <row r="14" spans="1:130">
      <c r="A14" s="43">
        <v>2017</v>
      </c>
      <c r="B14" s="6"/>
      <c r="C14" s="12">
        <v>8.4329999999999998</v>
      </c>
      <c r="D14" s="12">
        <v>1.34</v>
      </c>
      <c r="E14" s="12">
        <v>7.0940000000000003</v>
      </c>
      <c r="F14" s="12">
        <v>2.8</v>
      </c>
      <c r="J14" s="41"/>
      <c r="S14" s="86"/>
    </row>
    <row r="15" spans="1:130">
      <c r="A15" s="43">
        <v>2018</v>
      </c>
      <c r="B15" s="6"/>
      <c r="C15" s="12">
        <v>8.8330000000000002</v>
      </c>
      <c r="D15" s="12">
        <v>1.4159999999999999</v>
      </c>
      <c r="E15" s="12">
        <v>7.4569999999999999</v>
      </c>
      <c r="F15" s="12">
        <v>3.4060000000000001</v>
      </c>
      <c r="J15" s="41"/>
    </row>
    <row r="16" spans="1:130">
      <c r="A16" s="43">
        <v>2019</v>
      </c>
      <c r="C16" s="12">
        <v>8.7910000000000004</v>
      </c>
      <c r="D16" s="12">
        <v>1.0409999999999999</v>
      </c>
      <c r="E16" s="12">
        <v>7.9089999999999998</v>
      </c>
      <c r="F16" s="12">
        <v>3.68</v>
      </c>
    </row>
    <row r="17" spans="1:6">
      <c r="A17" s="43">
        <v>2020</v>
      </c>
      <c r="C17" s="12">
        <v>9.6</v>
      </c>
      <c r="D17" s="12">
        <v>1.1000000000000001</v>
      </c>
      <c r="E17" s="12">
        <v>8.5</v>
      </c>
      <c r="F17" s="12">
        <v>4.2</v>
      </c>
    </row>
    <row r="18" spans="1:6">
      <c r="A18" s="43">
        <v>2021</v>
      </c>
      <c r="C18" s="12">
        <v>9.6</v>
      </c>
      <c r="D18" s="12">
        <v>1.651</v>
      </c>
      <c r="E18" s="12">
        <v>7.9</v>
      </c>
      <c r="F18" s="12">
        <v>4.54</v>
      </c>
    </row>
    <row r="19" spans="1:6">
      <c r="A19" s="43">
        <v>2022</v>
      </c>
      <c r="C19" s="12">
        <v>9.9</v>
      </c>
      <c r="D19" s="12">
        <v>2.6</v>
      </c>
      <c r="E19" s="12">
        <v>7.3</v>
      </c>
      <c r="F19" s="12">
        <v>3.9</v>
      </c>
    </row>
    <row r="20" spans="1:6">
      <c r="A20" s="43">
        <v>2023</v>
      </c>
      <c r="C20" s="12">
        <v>10.8</v>
      </c>
      <c r="D20" s="12">
        <v>2.2999999999999998</v>
      </c>
      <c r="E20" s="12">
        <f>C20-D20</f>
        <v>8.5</v>
      </c>
      <c r="F20" s="12">
        <v>4.8</v>
      </c>
    </row>
    <row r="21" spans="1:6">
      <c r="A21" s="22"/>
      <c r="C21" s="12"/>
      <c r="D21" s="12"/>
    </row>
    <row r="22" spans="1:6">
      <c r="A22" s="22"/>
      <c r="C22" s="12"/>
      <c r="D22" s="12"/>
    </row>
    <row r="23" spans="1:6">
      <c r="A23" s="22"/>
      <c r="C23" s="12"/>
      <c r="D23" s="12"/>
    </row>
    <row r="24" spans="1:6">
      <c r="A24" s="22"/>
      <c r="C24" s="12"/>
      <c r="D24" s="12"/>
    </row>
    <row r="25" spans="1:6">
      <c r="A25" s="22"/>
      <c r="C25" s="12"/>
      <c r="D25" s="12"/>
    </row>
    <row r="26" spans="1:6">
      <c r="A26" s="22"/>
      <c r="C26" s="12"/>
      <c r="D26" s="12"/>
    </row>
    <row r="27" spans="1:6">
      <c r="A27" s="22"/>
      <c r="C27" s="12"/>
      <c r="D27" s="12"/>
    </row>
    <row r="28" spans="1:6">
      <c r="A28" s="22"/>
      <c r="C28" s="12"/>
      <c r="D28" s="12"/>
    </row>
    <row r="29" spans="1:6">
      <c r="A29" s="22"/>
      <c r="C29" s="12"/>
      <c r="D29" s="12"/>
    </row>
    <row r="30" spans="1:6">
      <c r="A30" s="22"/>
      <c r="C30" s="12"/>
      <c r="D30" s="12"/>
    </row>
    <row r="31" spans="1:6">
      <c r="A31" s="22"/>
      <c r="C31" s="12"/>
      <c r="D31" s="12"/>
    </row>
    <row r="32" spans="1:6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</sheetData>
  <hyperlinks>
    <hyperlink ref="A1" location="Índice!A1" display="Voltar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5">
    <tabColor rgb="FF00B0F0"/>
  </sheetPr>
  <dimension ref="A1:DZ101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5" sqref="B35"/>
    </sheetView>
  </sheetViews>
  <sheetFormatPr defaultColWidth="9.42578125" defaultRowHeight="15"/>
  <cols>
    <col min="1" max="1" width="13" style="2" customWidth="1"/>
    <col min="2" max="2" width="8.5703125" style="2" customWidth="1"/>
    <col min="3" max="3" width="13.5703125" style="2" customWidth="1"/>
    <col min="4" max="4" width="15.42578125" style="2" bestFit="1" customWidth="1"/>
    <col min="5" max="8" width="14.42578125" style="2" customWidth="1"/>
    <col min="9" max="9" width="9.85546875" style="2" bestFit="1" customWidth="1"/>
    <col min="10" max="10" width="11.28515625" style="2" bestFit="1" customWidth="1"/>
    <col min="11" max="11" width="9.85546875" style="2" bestFit="1" customWidth="1"/>
    <col min="12" max="12" width="11.28515625" style="2" bestFit="1" customWidth="1"/>
    <col min="13" max="17" width="9.42578125" style="2"/>
    <col min="18" max="18" width="9.5703125" style="2" bestFit="1" customWidth="1"/>
    <col min="19" max="16384" width="9.42578125" style="2"/>
  </cols>
  <sheetData>
    <row r="1" spans="1:130">
      <c r="A1" s="1" t="s">
        <v>4</v>
      </c>
      <c r="B1" s="1"/>
    </row>
    <row r="2" spans="1:130" s="51" customFormat="1" ht="23.25"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Índice!AQ54</f>
        <v>Gráfico 43 - Exportação de glicerina e glicerol</v>
      </c>
      <c r="D5" s="13"/>
    </row>
    <row r="6" spans="1:130">
      <c r="C6" s="63"/>
    </row>
    <row r="7" spans="1:130">
      <c r="A7" s="4" t="s">
        <v>30</v>
      </c>
      <c r="C7" s="45" t="s">
        <v>78</v>
      </c>
      <c r="D7" s="62"/>
      <c r="E7" s="64" t="s">
        <v>205</v>
      </c>
      <c r="F7" s="62"/>
    </row>
    <row r="8" spans="1:130" ht="30">
      <c r="A8" s="61"/>
      <c r="C8" s="47" t="s">
        <v>206</v>
      </c>
      <c r="D8" s="47" t="s">
        <v>207</v>
      </c>
      <c r="E8" s="78" t="s">
        <v>208</v>
      </c>
      <c r="F8" s="47" t="s">
        <v>209</v>
      </c>
      <c r="R8" s="47"/>
      <c r="S8" s="47"/>
      <c r="T8" s="47"/>
      <c r="U8" s="47"/>
    </row>
    <row r="9" spans="1:130">
      <c r="B9" s="4"/>
      <c r="C9" s="32" t="s">
        <v>210</v>
      </c>
      <c r="D9" s="113"/>
      <c r="E9" s="42" t="s">
        <v>211</v>
      </c>
      <c r="F9" s="32"/>
    </row>
    <row r="10" spans="1:130">
      <c r="A10" s="43">
        <v>2012</v>
      </c>
      <c r="B10" s="6"/>
      <c r="C10" s="60">
        <v>168.71158700000001</v>
      </c>
      <c r="D10" s="65">
        <v>2.2172100000000001</v>
      </c>
      <c r="E10" s="17">
        <v>46.181448000000003</v>
      </c>
      <c r="F10" s="65">
        <v>1.855969</v>
      </c>
      <c r="G10" s="41"/>
      <c r="J10" s="41"/>
      <c r="S10" s="130"/>
      <c r="T10" s="130"/>
      <c r="U10" s="103"/>
    </row>
    <row r="11" spans="1:130">
      <c r="A11" s="43">
        <v>2013</v>
      </c>
      <c r="B11" s="6"/>
      <c r="C11" s="12">
        <v>177.94215399999999</v>
      </c>
      <c r="D11" s="65">
        <v>2.7071190000000001</v>
      </c>
      <c r="E11" s="17">
        <v>63.450125999999997</v>
      </c>
      <c r="F11" s="65">
        <v>2.4762179999999998</v>
      </c>
      <c r="G11" s="41"/>
      <c r="R11" s="130"/>
      <c r="S11" s="130"/>
      <c r="T11" s="130"/>
      <c r="U11" s="103"/>
    </row>
    <row r="12" spans="1:130">
      <c r="A12" s="43">
        <v>2014</v>
      </c>
      <c r="B12" s="6"/>
      <c r="C12" s="12">
        <v>210.732687</v>
      </c>
      <c r="D12" s="65">
        <v>30.000135</v>
      </c>
      <c r="E12" s="17">
        <v>57.949286000000001</v>
      </c>
      <c r="F12" s="65">
        <v>16.337806</v>
      </c>
      <c r="R12" s="130"/>
      <c r="S12" s="130"/>
      <c r="T12" s="130"/>
      <c r="U12" s="103"/>
    </row>
    <row r="13" spans="1:130">
      <c r="A13" s="43">
        <v>2015</v>
      </c>
      <c r="B13" s="6"/>
      <c r="C13" s="12">
        <v>245.92171200000001</v>
      </c>
      <c r="D13" s="65">
        <v>58.074941000000003</v>
      </c>
      <c r="E13" s="17">
        <v>50.761434999999999</v>
      </c>
      <c r="F13" s="65">
        <v>26.488517999999999</v>
      </c>
      <c r="R13" s="130"/>
      <c r="S13" s="130"/>
      <c r="T13" s="130"/>
      <c r="U13" s="103"/>
    </row>
    <row r="14" spans="1:130">
      <c r="A14" s="43">
        <v>2016</v>
      </c>
      <c r="B14" s="6"/>
      <c r="C14" s="12">
        <v>215.06171900000001</v>
      </c>
      <c r="D14" s="65">
        <v>55.177641999999999</v>
      </c>
      <c r="E14" s="17">
        <v>33.202762999999997</v>
      </c>
      <c r="F14" s="65">
        <v>26.190280000000001</v>
      </c>
      <c r="R14" s="130"/>
      <c r="S14" s="130"/>
      <c r="T14" s="130"/>
      <c r="U14" s="103"/>
    </row>
    <row r="15" spans="1:130">
      <c r="A15" s="43">
        <v>2017</v>
      </c>
      <c r="B15" s="6"/>
      <c r="C15" s="12">
        <v>244.287995</v>
      </c>
      <c r="D15" s="65">
        <v>60.368326000000003</v>
      </c>
      <c r="E15" s="17">
        <v>66.342545000000001</v>
      </c>
      <c r="F15" s="65">
        <v>36.634653999999998</v>
      </c>
      <c r="J15" s="41"/>
      <c r="R15" s="103"/>
      <c r="S15" s="103"/>
      <c r="T15" s="103"/>
      <c r="U15" s="103"/>
    </row>
    <row r="16" spans="1:130">
      <c r="A16" s="43">
        <v>2018</v>
      </c>
      <c r="B16" s="6"/>
      <c r="C16" s="12">
        <v>291.75406600000002</v>
      </c>
      <c r="D16" s="65">
        <v>81.902536999999995</v>
      </c>
      <c r="E16" s="17">
        <v>97.792586999999997</v>
      </c>
      <c r="F16" s="65">
        <v>59.893065999999997</v>
      </c>
      <c r="J16" s="41"/>
      <c r="R16" s="103"/>
      <c r="S16" s="103"/>
      <c r="T16" s="103"/>
      <c r="U16" s="103"/>
    </row>
    <row r="17" spans="1:21">
      <c r="A17" s="43">
        <v>2019</v>
      </c>
      <c r="C17" s="12">
        <v>283.46032500000001</v>
      </c>
      <c r="D17" s="65">
        <v>123.14071800000001</v>
      </c>
      <c r="E17" s="17">
        <v>46.292762000000003</v>
      </c>
      <c r="F17" s="65">
        <v>54.751463000000001</v>
      </c>
      <c r="R17" s="103"/>
      <c r="S17" s="103"/>
      <c r="T17" s="103"/>
      <c r="U17" s="103"/>
    </row>
    <row r="18" spans="1:21">
      <c r="A18" s="43">
        <v>2020</v>
      </c>
      <c r="C18" s="12">
        <v>328.42145699999998</v>
      </c>
      <c r="D18" s="65">
        <v>143.932669</v>
      </c>
      <c r="E18" s="17">
        <v>61.558224000000003</v>
      </c>
      <c r="F18" s="65">
        <v>59.439371000000001</v>
      </c>
      <c r="L18" s="12"/>
      <c r="R18" s="103"/>
      <c r="S18" s="103"/>
      <c r="T18" s="103"/>
      <c r="U18" s="103"/>
    </row>
    <row r="19" spans="1:21">
      <c r="A19" s="43">
        <v>2021</v>
      </c>
      <c r="C19" s="12">
        <v>345.97300000000001</v>
      </c>
      <c r="D19" s="65">
        <v>140.78800000000001</v>
      </c>
      <c r="E19" s="17">
        <v>164.291</v>
      </c>
      <c r="F19" s="65">
        <v>120.33199999999999</v>
      </c>
      <c r="R19" s="103"/>
      <c r="S19" s="103"/>
      <c r="T19" s="103"/>
      <c r="U19" s="103"/>
    </row>
    <row r="20" spans="1:21">
      <c r="A20" s="43">
        <v>2022</v>
      </c>
      <c r="C20" s="12">
        <v>353.90123899999998</v>
      </c>
      <c r="D20" s="65">
        <v>132.05392499999999</v>
      </c>
      <c r="E20" s="17">
        <v>206.352442</v>
      </c>
      <c r="F20" s="65">
        <v>163.237988</v>
      </c>
      <c r="R20" s="103"/>
      <c r="S20" s="103"/>
      <c r="T20" s="103"/>
      <c r="U20" s="103"/>
    </row>
    <row r="21" spans="1:21">
      <c r="A21" s="43">
        <v>2023</v>
      </c>
      <c r="C21" s="12">
        <v>448.2</v>
      </c>
      <c r="D21" s="65">
        <v>118.4</v>
      </c>
      <c r="E21" s="17">
        <v>97.1</v>
      </c>
      <c r="F21" s="65">
        <v>61.6</v>
      </c>
      <c r="R21" s="103"/>
    </row>
    <row r="22" spans="1:21">
      <c r="A22" s="22"/>
      <c r="C22" s="116"/>
    </row>
    <row r="23" spans="1:21">
      <c r="A23" s="22"/>
      <c r="C23" s="87"/>
      <c r="D23" s="12"/>
      <c r="I23" s="144"/>
      <c r="J23" s="144"/>
      <c r="K23" s="144"/>
      <c r="L23" s="144"/>
    </row>
    <row r="24" spans="1:21">
      <c r="A24" s="22"/>
      <c r="C24" s="12"/>
      <c r="D24" s="12"/>
      <c r="I24" s="145"/>
      <c r="J24" s="145"/>
      <c r="K24" s="145"/>
      <c r="L24" s="145"/>
    </row>
    <row r="25" spans="1:21">
      <c r="A25" s="22"/>
      <c r="C25" s="12"/>
      <c r="D25" s="14"/>
      <c r="I25" s="146"/>
      <c r="J25" s="147"/>
      <c r="K25" s="146"/>
      <c r="L25" s="147"/>
    </row>
    <row r="26" spans="1:21">
      <c r="A26" s="22"/>
      <c r="C26" s="12"/>
      <c r="D26" s="14"/>
      <c r="E26" s="87"/>
    </row>
    <row r="27" spans="1:21">
      <c r="A27" s="22"/>
      <c r="C27" s="12"/>
      <c r="D27" s="12"/>
    </row>
    <row r="28" spans="1:21">
      <c r="A28" s="22"/>
      <c r="C28" s="12"/>
      <c r="D28" s="12"/>
    </row>
    <row r="29" spans="1:21">
      <c r="A29" s="22"/>
      <c r="C29" s="14"/>
      <c r="D29" s="12"/>
    </row>
    <row r="30" spans="1:21">
      <c r="A30" s="22"/>
      <c r="C30" s="12"/>
      <c r="D30" s="12"/>
    </row>
    <row r="31" spans="1:21">
      <c r="A31" s="22"/>
      <c r="C31" s="12"/>
      <c r="D31" s="12"/>
      <c r="N31" s="11"/>
    </row>
    <row r="32" spans="1:21">
      <c r="A32" s="22"/>
      <c r="C32" s="12"/>
      <c r="D32" s="12"/>
    </row>
    <row r="33" spans="1:4">
      <c r="A33" s="22"/>
      <c r="C33" s="12"/>
      <c r="D33" s="12"/>
    </row>
    <row r="34" spans="1:4">
      <c r="A34" s="22"/>
      <c r="C34" s="12"/>
      <c r="D34" s="12"/>
    </row>
    <row r="35" spans="1:4">
      <c r="A35" s="22"/>
      <c r="C35" s="12"/>
      <c r="D35" s="12"/>
    </row>
    <row r="36" spans="1:4">
      <c r="A36" s="22"/>
      <c r="C36" s="12"/>
      <c r="D36" s="12"/>
    </row>
    <row r="37" spans="1:4">
      <c r="A37" s="22"/>
      <c r="C37" s="12"/>
      <c r="D37" s="12"/>
    </row>
    <row r="38" spans="1:4">
      <c r="A38" s="22"/>
      <c r="C38" s="12"/>
      <c r="D38" s="12"/>
    </row>
    <row r="39" spans="1:4">
      <c r="A39" s="22"/>
      <c r="C39" s="12"/>
      <c r="D39" s="12"/>
    </row>
    <row r="40" spans="1:4">
      <c r="A40" s="22"/>
      <c r="C40" s="12"/>
      <c r="D40" s="12"/>
    </row>
    <row r="41" spans="1:4">
      <c r="A41" s="22"/>
      <c r="C41" s="12"/>
      <c r="D41" s="12"/>
    </row>
    <row r="42" spans="1:4">
      <c r="A42" s="22"/>
      <c r="C42" s="12"/>
      <c r="D42" s="12"/>
    </row>
    <row r="43" spans="1:4">
      <c r="A43" s="22"/>
      <c r="C43" s="12"/>
      <c r="D43" s="12"/>
    </row>
    <row r="44" spans="1:4">
      <c r="A44" s="22"/>
      <c r="C44" s="12"/>
      <c r="D44" s="12"/>
    </row>
    <row r="45" spans="1:4">
      <c r="A45" s="22"/>
      <c r="C45" s="12"/>
      <c r="D45" s="12"/>
    </row>
    <row r="46" spans="1:4">
      <c r="A46" s="22"/>
      <c r="C46" s="12"/>
      <c r="D46" s="12"/>
    </row>
    <row r="47" spans="1:4">
      <c r="A47" s="22"/>
      <c r="C47" s="12"/>
      <c r="D47" s="12"/>
    </row>
    <row r="48" spans="1:4">
      <c r="A48" s="22"/>
      <c r="C48" s="12"/>
      <c r="D48" s="12"/>
    </row>
    <row r="49" spans="1:4">
      <c r="A49" s="22"/>
      <c r="C49" s="12"/>
      <c r="D49" s="12"/>
    </row>
    <row r="50" spans="1:4">
      <c r="A50" s="22"/>
      <c r="C50" s="12"/>
      <c r="D50" s="12"/>
    </row>
    <row r="51" spans="1:4">
      <c r="A51" s="22"/>
      <c r="C51" s="12"/>
      <c r="D51" s="12"/>
    </row>
    <row r="52" spans="1:4">
      <c r="A52" s="22"/>
      <c r="C52" s="12"/>
      <c r="D52" s="12"/>
    </row>
    <row r="53" spans="1:4">
      <c r="A53" s="22"/>
      <c r="C53" s="12"/>
      <c r="D53" s="12"/>
    </row>
    <row r="54" spans="1:4">
      <c r="A54" s="22"/>
      <c r="C54" s="12"/>
      <c r="D54" s="12"/>
    </row>
    <row r="55" spans="1:4">
      <c r="A55" s="22"/>
      <c r="C55" s="12"/>
      <c r="D55" s="12"/>
    </row>
    <row r="56" spans="1:4">
      <c r="A56" s="22"/>
      <c r="C56" s="12"/>
      <c r="D56" s="12"/>
    </row>
    <row r="57" spans="1:4">
      <c r="A57" s="22"/>
      <c r="C57" s="12"/>
      <c r="D57" s="12"/>
    </row>
    <row r="58" spans="1:4">
      <c r="A58" s="22"/>
      <c r="C58" s="12"/>
      <c r="D58" s="12"/>
    </row>
    <row r="59" spans="1:4">
      <c r="A59" s="22"/>
      <c r="C59" s="12"/>
      <c r="D59" s="12"/>
    </row>
    <row r="60" spans="1:4">
      <c r="A60" s="22"/>
      <c r="C60" s="12"/>
      <c r="D60" s="12"/>
    </row>
    <row r="61" spans="1:4">
      <c r="A61" s="22"/>
      <c r="C61" s="12"/>
      <c r="D61" s="12"/>
    </row>
    <row r="62" spans="1:4">
      <c r="A62" s="22"/>
      <c r="C62" s="12"/>
      <c r="D62" s="12"/>
    </row>
    <row r="63" spans="1:4">
      <c r="A63" s="22"/>
      <c r="C63" s="12"/>
      <c r="D63" s="12"/>
    </row>
    <row r="64" spans="1:4">
      <c r="A64" s="22"/>
      <c r="C64" s="12"/>
      <c r="D64" s="12"/>
    </row>
    <row r="65" spans="1:4">
      <c r="A65" s="22"/>
      <c r="C65" s="12"/>
      <c r="D65" s="12"/>
    </row>
    <row r="66" spans="1:4">
      <c r="A66" s="22"/>
      <c r="C66" s="12"/>
      <c r="D66" s="12"/>
    </row>
    <row r="67" spans="1:4">
      <c r="A67" s="22"/>
      <c r="C67" s="12"/>
      <c r="D67" s="12"/>
    </row>
    <row r="68" spans="1:4">
      <c r="A68" s="22"/>
      <c r="C68" s="12"/>
      <c r="D68" s="12"/>
    </row>
    <row r="69" spans="1:4">
      <c r="A69" s="22"/>
      <c r="C69" s="12"/>
      <c r="D69" s="12"/>
    </row>
    <row r="70" spans="1:4">
      <c r="A70" s="22"/>
      <c r="C70" s="12"/>
      <c r="D70" s="12"/>
    </row>
    <row r="71" spans="1:4">
      <c r="A71" s="22"/>
      <c r="C71" s="12"/>
      <c r="D71" s="12"/>
    </row>
    <row r="72" spans="1:4">
      <c r="A72" s="22"/>
      <c r="C72" s="12"/>
      <c r="D72" s="12"/>
    </row>
    <row r="73" spans="1:4">
      <c r="A73" s="22"/>
      <c r="C73" s="12"/>
      <c r="D73" s="12"/>
    </row>
    <row r="74" spans="1:4">
      <c r="A74" s="22"/>
      <c r="C74" s="12"/>
      <c r="D74" s="12"/>
    </row>
    <row r="75" spans="1:4">
      <c r="A75" s="22"/>
      <c r="C75" s="12"/>
      <c r="D75" s="12"/>
    </row>
    <row r="76" spans="1:4">
      <c r="A76" s="22"/>
      <c r="C76" s="12"/>
      <c r="D76" s="12"/>
    </row>
    <row r="77" spans="1:4">
      <c r="A77" s="22"/>
      <c r="C77" s="12"/>
      <c r="D77" s="12"/>
    </row>
    <row r="78" spans="1:4">
      <c r="A78" s="22"/>
      <c r="C78" s="12"/>
      <c r="D78" s="12"/>
    </row>
    <row r="79" spans="1:4">
      <c r="A79" s="22"/>
      <c r="C79" s="12"/>
      <c r="D79" s="12"/>
    </row>
    <row r="80" spans="1:4">
      <c r="A80" s="22"/>
      <c r="C80" s="12"/>
      <c r="D80" s="12"/>
    </row>
    <row r="81" spans="1:4">
      <c r="A81" s="22"/>
      <c r="C81" s="12"/>
      <c r="D81" s="12"/>
    </row>
    <row r="82" spans="1:4">
      <c r="A82" s="22"/>
      <c r="C82" s="12"/>
      <c r="D82" s="12"/>
    </row>
    <row r="83" spans="1:4">
      <c r="A83" s="22"/>
      <c r="C83" s="12"/>
      <c r="D83" s="12"/>
    </row>
    <row r="84" spans="1:4">
      <c r="A84" s="22"/>
      <c r="C84" s="12"/>
      <c r="D84" s="12"/>
    </row>
    <row r="85" spans="1:4">
      <c r="A85" s="22"/>
      <c r="C85" s="12"/>
      <c r="D85" s="12"/>
    </row>
    <row r="86" spans="1:4">
      <c r="A86" s="22"/>
      <c r="C86" s="12"/>
      <c r="D86" s="12"/>
    </row>
    <row r="87" spans="1:4">
      <c r="A87" s="22"/>
      <c r="C87" s="12"/>
      <c r="D87" s="12"/>
    </row>
    <row r="88" spans="1:4">
      <c r="A88" s="22"/>
      <c r="C88" s="12"/>
      <c r="D88" s="12"/>
    </row>
    <row r="89" spans="1:4">
      <c r="A89" s="22"/>
      <c r="C89" s="12"/>
      <c r="D89" s="12"/>
    </row>
    <row r="90" spans="1:4">
      <c r="A90" s="22"/>
      <c r="C90" s="12"/>
      <c r="D90" s="12"/>
    </row>
    <row r="91" spans="1:4">
      <c r="A91" s="22"/>
      <c r="C91" s="12"/>
      <c r="D91" s="12"/>
    </row>
    <row r="92" spans="1:4">
      <c r="A92" s="22"/>
      <c r="C92" s="12"/>
      <c r="D92" s="12"/>
    </row>
    <row r="93" spans="1:4">
      <c r="A93" s="22"/>
      <c r="C93" s="12"/>
      <c r="D93" s="12"/>
    </row>
    <row r="94" spans="1:4">
      <c r="A94" s="22"/>
      <c r="C94" s="12"/>
      <c r="D94" s="12"/>
    </row>
    <row r="95" spans="1:4">
      <c r="A95" s="22"/>
      <c r="C95" s="12"/>
      <c r="D95" s="12"/>
    </row>
    <row r="96" spans="1:4">
      <c r="A96" s="22"/>
      <c r="C96" s="12"/>
      <c r="D96" s="12"/>
    </row>
    <row r="97" spans="1:4">
      <c r="A97" s="22"/>
      <c r="C97" s="12"/>
      <c r="D97" s="12"/>
    </row>
    <row r="98" spans="1:4">
      <c r="A98" s="22"/>
      <c r="C98" s="12"/>
      <c r="D98" s="12"/>
    </row>
    <row r="99" spans="1:4">
      <c r="A99" s="22"/>
      <c r="C99" s="12"/>
      <c r="D99" s="12"/>
    </row>
    <row r="100" spans="1:4">
      <c r="A100" s="22"/>
      <c r="C100" s="12"/>
      <c r="D100" s="12"/>
    </row>
    <row r="101" spans="1:4">
      <c r="A101" s="22"/>
      <c r="C101" s="12"/>
      <c r="D101" s="12"/>
    </row>
  </sheetData>
  <hyperlinks>
    <hyperlink ref="A1" location="Índice!A1" display="Voltar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54">
    <tabColor rgb="FF00B0F0"/>
  </sheetPr>
  <dimension ref="A1:DZ98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9" width="12.7109375" style="2" customWidth="1"/>
    <col min="10" max="10" width="13.7109375" style="2" customWidth="1"/>
    <col min="11" max="11" width="12.7109375" style="2" customWidth="1"/>
    <col min="12" max="12" width="14.28515625" style="2" customWidth="1"/>
    <col min="13" max="13" width="15.28515625" style="2" customWidth="1"/>
    <col min="14" max="14" width="17.42578125" style="2" customWidth="1"/>
    <col min="15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Índice!AQ58</f>
        <v>Gráfico 44 – Importação de metanol para biodiesel</v>
      </c>
      <c r="D5" s="13"/>
    </row>
    <row r="6" spans="1:130">
      <c r="C6" s="63"/>
    </row>
    <row r="7" spans="1:130">
      <c r="A7" s="69" t="s">
        <v>30</v>
      </c>
      <c r="C7" s="47" t="s">
        <v>212</v>
      </c>
      <c r="D7" s="47" t="s">
        <v>213</v>
      </c>
    </row>
    <row r="8" spans="1:130">
      <c r="B8" s="4"/>
      <c r="C8" s="32" t="s">
        <v>210</v>
      </c>
      <c r="D8" s="32" t="s">
        <v>211</v>
      </c>
    </row>
    <row r="9" spans="1:130">
      <c r="A9" s="43">
        <v>2011</v>
      </c>
      <c r="B9" s="6"/>
      <c r="C9" s="12">
        <v>239.09709898800003</v>
      </c>
      <c r="D9" s="12">
        <v>87.969726175299201</v>
      </c>
    </row>
    <row r="10" spans="1:130">
      <c r="A10" s="43">
        <v>2012</v>
      </c>
      <c r="B10" s="6"/>
      <c r="C10" s="12">
        <v>241.74475934400002</v>
      </c>
      <c r="D10" s="12">
        <v>93.960763555930683</v>
      </c>
    </row>
    <row r="11" spans="1:130">
      <c r="A11" s="43">
        <v>2013</v>
      </c>
      <c r="B11" s="6"/>
      <c r="C11" s="12">
        <v>263.33063548799998</v>
      </c>
      <c r="D11" s="12">
        <v>116.67818569255215</v>
      </c>
    </row>
    <row r="12" spans="1:130">
      <c r="A12" s="43">
        <v>2014</v>
      </c>
      <c r="B12" s="6"/>
      <c r="C12" s="12">
        <v>300.54922497216</v>
      </c>
      <c r="D12" s="12">
        <v>137.75227912923626</v>
      </c>
      <c r="H12" s="41"/>
    </row>
    <row r="13" spans="1:130">
      <c r="A13" s="43">
        <v>2015</v>
      </c>
      <c r="B13" s="6"/>
      <c r="C13" s="12">
        <v>341.38145279999998</v>
      </c>
      <c r="D13" s="12">
        <v>117.1159508470504</v>
      </c>
      <c r="H13" s="41"/>
    </row>
    <row r="14" spans="1:130">
      <c r="A14" s="43">
        <v>2016</v>
      </c>
      <c r="B14" s="6"/>
      <c r="C14" s="12">
        <v>327.66000000000003</v>
      </c>
      <c r="D14" s="12">
        <v>63.86689695157019</v>
      </c>
    </row>
    <row r="15" spans="1:130">
      <c r="A15" s="43">
        <v>2017</v>
      </c>
      <c r="B15" s="6"/>
      <c r="C15" s="12">
        <v>379.04</v>
      </c>
      <c r="D15" s="12">
        <v>116.14198098363597</v>
      </c>
      <c r="J15" s="12"/>
    </row>
    <row r="16" spans="1:130">
      <c r="A16" s="43">
        <v>2018</v>
      </c>
      <c r="B16" s="6"/>
      <c r="C16" s="12">
        <v>493.17</v>
      </c>
      <c r="D16" s="12">
        <v>192.09784742172238</v>
      </c>
    </row>
    <row r="17" spans="1:11">
      <c r="A17" s="43">
        <v>2019</v>
      </c>
      <c r="B17" s="6"/>
      <c r="C17" s="12">
        <v>515.17077119999999</v>
      </c>
      <c r="D17" s="12">
        <v>164.39998880491302</v>
      </c>
    </row>
    <row r="18" spans="1:11">
      <c r="A18" s="43">
        <v>2020</v>
      </c>
      <c r="B18" s="6"/>
      <c r="C18" s="12">
        <v>562.24300000000005</v>
      </c>
      <c r="D18" s="12">
        <v>131.19999999999999</v>
      </c>
    </row>
    <row r="19" spans="1:11">
      <c r="A19" s="43">
        <v>2021</v>
      </c>
      <c r="B19" s="6"/>
      <c r="C19" s="12">
        <v>601.57000000000005</v>
      </c>
      <c r="D19" s="12">
        <v>211.28299999999999</v>
      </c>
    </row>
    <row r="20" spans="1:11">
      <c r="A20" s="43">
        <v>2022</v>
      </c>
      <c r="B20" s="6"/>
      <c r="C20" s="12">
        <v>562.76</v>
      </c>
      <c r="D20" s="12">
        <v>298.8</v>
      </c>
    </row>
    <row r="21" spans="1:11">
      <c r="A21" s="43">
        <v>2023</v>
      </c>
      <c r="C21" s="12">
        <v>767.1</v>
      </c>
      <c r="D21" s="12">
        <v>263.5</v>
      </c>
      <c r="I21" s="102"/>
    </row>
    <row r="22" spans="1:11">
      <c r="A22" s="43"/>
      <c r="C22" s="143"/>
      <c r="D22" s="12"/>
      <c r="K22" s="102"/>
    </row>
    <row r="23" spans="1:11">
      <c r="A23" s="43"/>
      <c r="D23" s="12"/>
      <c r="K23" s="102"/>
    </row>
    <row r="24" spans="1:11">
      <c r="A24" s="43"/>
    </row>
    <row r="25" spans="1:11">
      <c r="A25" s="43"/>
    </row>
    <row r="26" spans="1:11">
      <c r="A26" s="43"/>
    </row>
    <row r="27" spans="1:11">
      <c r="A27" s="43"/>
    </row>
    <row r="28" spans="1:11">
      <c r="A28" s="43"/>
    </row>
    <row r="29" spans="1:11">
      <c r="A29" s="43"/>
    </row>
    <row r="30" spans="1:11">
      <c r="A30" s="43"/>
    </row>
    <row r="31" spans="1:11">
      <c r="A31" s="43"/>
    </row>
    <row r="32" spans="1:11">
      <c r="A32" s="43"/>
    </row>
    <row r="33" spans="1:4">
      <c r="A33" s="43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C98" s="12"/>
      <c r="D98" s="12"/>
    </row>
  </sheetData>
  <hyperlinks>
    <hyperlink ref="A1" location="Índice!A1" display="Voltar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>
    <tabColor rgb="FF00B0F0"/>
  </sheetPr>
  <dimension ref="A1:DZ10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Índice!AQ62</f>
        <v>Gráfico 45 - Exportações e importações brasileiras de etanol – 2012 a 2023</v>
      </c>
      <c r="D5" s="13"/>
    </row>
    <row r="6" spans="1:130">
      <c r="C6" s="63"/>
    </row>
    <row r="7" spans="1:130">
      <c r="A7" s="69" t="s">
        <v>30</v>
      </c>
      <c r="C7" s="47" t="s">
        <v>78</v>
      </c>
      <c r="D7" s="47" t="s">
        <v>212</v>
      </c>
    </row>
    <row r="8" spans="1:130">
      <c r="B8" s="4"/>
      <c r="C8" s="32" t="s">
        <v>68</v>
      </c>
      <c r="D8" s="32"/>
    </row>
    <row r="9" spans="1:130">
      <c r="A9" s="43">
        <v>2012</v>
      </c>
      <c r="B9" s="6"/>
      <c r="C9" s="60">
        <v>3.0503729769999999</v>
      </c>
      <c r="D9" s="12">
        <v>0.55388598600000005</v>
      </c>
      <c r="G9" s="41"/>
      <c r="I9" s="11"/>
      <c r="J9" s="41"/>
    </row>
    <row r="10" spans="1:130">
      <c r="A10" s="43">
        <v>2013</v>
      </c>
      <c r="B10" s="6"/>
      <c r="C10" s="60">
        <v>2.916560681</v>
      </c>
      <c r="D10" s="12">
        <v>0.13171165000000001</v>
      </c>
      <c r="F10" s="11"/>
      <c r="G10" s="41"/>
      <c r="J10" s="41"/>
    </row>
    <row r="11" spans="1:130">
      <c r="A11" s="43">
        <v>2014</v>
      </c>
      <c r="B11" s="6"/>
      <c r="C11" s="12">
        <v>1.3979149900000001</v>
      </c>
      <c r="D11" s="12">
        <v>0.45200340700000002</v>
      </c>
      <c r="F11" s="11"/>
      <c r="G11" s="41"/>
      <c r="J11" s="41"/>
    </row>
    <row r="12" spans="1:130">
      <c r="A12" s="43">
        <v>2015</v>
      </c>
      <c r="B12" s="6"/>
      <c r="C12" s="12">
        <v>1.8671985899999999</v>
      </c>
      <c r="D12" s="12">
        <v>0.51288081100000005</v>
      </c>
      <c r="G12" s="41"/>
      <c r="J12" s="41"/>
    </row>
    <row r="13" spans="1:130">
      <c r="A13" s="43">
        <v>2016</v>
      </c>
      <c r="B13" s="6"/>
      <c r="C13" s="12">
        <v>1.789033876</v>
      </c>
      <c r="D13" s="12">
        <v>0.83214410699999997</v>
      </c>
      <c r="G13" s="41"/>
    </row>
    <row r="14" spans="1:130">
      <c r="A14" s="43">
        <v>2017</v>
      </c>
      <c r="B14" s="6"/>
      <c r="C14" s="12">
        <v>1.3801527950000001</v>
      </c>
      <c r="D14" s="12">
        <v>1.825641606</v>
      </c>
    </row>
    <row r="15" spans="1:130">
      <c r="A15" s="43">
        <v>2018</v>
      </c>
      <c r="B15" s="6"/>
      <c r="C15" s="12">
        <v>1.6892236839999999</v>
      </c>
      <c r="D15" s="12">
        <v>1.7753325630000001</v>
      </c>
    </row>
    <row r="16" spans="1:130">
      <c r="A16" s="43">
        <v>2019</v>
      </c>
      <c r="B16" s="6"/>
      <c r="C16" s="12">
        <v>1.98380114</v>
      </c>
      <c r="D16" s="12">
        <v>1.457601836</v>
      </c>
    </row>
    <row r="17" spans="1:12">
      <c r="A17" s="43">
        <v>2020</v>
      </c>
      <c r="C17" s="12">
        <v>2.7304192999999999</v>
      </c>
      <c r="D17" s="12">
        <v>1.0098460220000001</v>
      </c>
      <c r="J17" s="41"/>
    </row>
    <row r="18" spans="1:12">
      <c r="A18" s="43">
        <v>2021</v>
      </c>
      <c r="C18" s="12">
        <v>1.9482346829999999</v>
      </c>
      <c r="D18" s="12">
        <v>0.43226089600000001</v>
      </c>
      <c r="J18" s="41"/>
    </row>
    <row r="19" spans="1:12">
      <c r="A19" s="43">
        <v>2022</v>
      </c>
      <c r="C19" s="12">
        <v>2.511317445</v>
      </c>
      <c r="D19" s="12">
        <v>0.334859236</v>
      </c>
    </row>
    <row r="20" spans="1:12">
      <c r="A20" s="43">
        <v>2023</v>
      </c>
      <c r="C20" s="12">
        <v>2.6538234419999998</v>
      </c>
      <c r="D20" s="12">
        <v>5.9613574000000003E-2</v>
      </c>
      <c r="L20" s="12"/>
    </row>
    <row r="21" spans="1:12">
      <c r="A21" s="43"/>
      <c r="C21" s="12"/>
      <c r="D21" s="12"/>
    </row>
    <row r="22" spans="1:12">
      <c r="A22" s="43"/>
      <c r="C22" s="12"/>
      <c r="D22" s="12"/>
    </row>
    <row r="23" spans="1:12">
      <c r="A23" s="43"/>
      <c r="C23" s="12"/>
      <c r="D23" s="12"/>
    </row>
    <row r="24" spans="1:12">
      <c r="A24" s="43"/>
      <c r="C24" s="12"/>
      <c r="D24" s="12"/>
    </row>
    <row r="25" spans="1:12">
      <c r="A25" s="43"/>
      <c r="C25" s="12"/>
      <c r="D25" s="12"/>
    </row>
    <row r="26" spans="1:12">
      <c r="A26" s="43"/>
      <c r="C26" s="12"/>
      <c r="D26" s="12"/>
    </row>
    <row r="27" spans="1:12">
      <c r="A27" s="43"/>
      <c r="B27" s="11"/>
      <c r="C27" s="12"/>
      <c r="D27" s="12"/>
    </row>
    <row r="28" spans="1:12">
      <c r="A28" s="43"/>
      <c r="C28" s="12"/>
      <c r="D28" s="12"/>
    </row>
    <row r="29" spans="1:12">
      <c r="A29" s="43"/>
      <c r="C29" s="12"/>
      <c r="D29" s="12"/>
    </row>
    <row r="30" spans="1:12">
      <c r="A30" s="43"/>
      <c r="C30" s="12"/>
      <c r="D30" s="12"/>
    </row>
    <row r="31" spans="1:12">
      <c r="A31" s="43"/>
      <c r="C31" s="12"/>
      <c r="D31" s="12"/>
    </row>
    <row r="32" spans="1:12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C100" s="12"/>
      <c r="D100" s="12"/>
    </row>
    <row r="101" spans="1:4">
      <c r="C101" s="12"/>
      <c r="D101" s="12"/>
    </row>
    <row r="102" spans="1:4">
      <c r="C102" s="12"/>
      <c r="D102" s="12"/>
    </row>
  </sheetData>
  <hyperlinks>
    <hyperlink ref="A1" location="Índice!A1" display="Voltar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>
    <tabColor rgb="FF00B0F0"/>
  </sheetPr>
  <dimension ref="A1:DZ92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" style="67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Índice!BD6</f>
        <v>Gráfico 46 - Exportações e importações mensais de etanol – 2022 a 2023</v>
      </c>
      <c r="D5" s="13"/>
      <c r="U5" s="11"/>
    </row>
    <row r="6" spans="1:130">
      <c r="C6" s="63"/>
    </row>
    <row r="7" spans="1:130">
      <c r="A7" s="69" t="s">
        <v>69</v>
      </c>
      <c r="C7" s="47" t="s">
        <v>78</v>
      </c>
      <c r="D7" s="47" t="s">
        <v>212</v>
      </c>
      <c r="E7" s="47" t="s">
        <v>214</v>
      </c>
    </row>
    <row r="8" spans="1:130">
      <c r="B8" s="4"/>
      <c r="C8" s="32" t="s">
        <v>92</v>
      </c>
      <c r="D8" s="32"/>
      <c r="E8" s="32"/>
    </row>
    <row r="9" spans="1:130">
      <c r="A9" s="22">
        <v>44562</v>
      </c>
      <c r="C9" s="12">
        <v>102.164793</v>
      </c>
      <c r="D9" s="12">
        <v>-22.701937000000001</v>
      </c>
      <c r="E9" s="12">
        <f t="shared" ref="E9:E32" si="0">SUM(C9:D9)</f>
        <v>79.462856000000002</v>
      </c>
      <c r="F9" s="11"/>
      <c r="G9" s="41"/>
      <c r="I9" s="11"/>
      <c r="J9" s="41"/>
    </row>
    <row r="10" spans="1:130">
      <c r="A10" s="22">
        <v>44593</v>
      </c>
      <c r="C10" s="12">
        <v>72.902545000000003</v>
      </c>
      <c r="D10" s="12">
        <v>-68.695576000000003</v>
      </c>
      <c r="E10" s="12">
        <f t="shared" si="0"/>
        <v>4.2069690000000008</v>
      </c>
      <c r="F10" s="11"/>
      <c r="G10" s="41"/>
      <c r="J10" s="41"/>
    </row>
    <row r="11" spans="1:130">
      <c r="A11" s="22">
        <v>44621</v>
      </c>
      <c r="C11" s="12">
        <v>177.21623199999999</v>
      </c>
      <c r="D11" s="12">
        <v>-35.150888999999999</v>
      </c>
      <c r="E11" s="12">
        <f t="shared" si="0"/>
        <v>142.06534299999998</v>
      </c>
      <c r="F11" s="11"/>
      <c r="G11" s="41"/>
      <c r="J11" s="41"/>
    </row>
    <row r="12" spans="1:130">
      <c r="A12" s="22">
        <v>44652</v>
      </c>
      <c r="C12" s="12">
        <v>118.390475</v>
      </c>
      <c r="D12" s="12">
        <v>-4.0811380000000002</v>
      </c>
      <c r="E12" s="12">
        <f t="shared" si="0"/>
        <v>114.309337</v>
      </c>
      <c r="G12" s="41"/>
      <c r="J12" s="41"/>
    </row>
    <row r="13" spans="1:130">
      <c r="A13" s="22">
        <v>44682</v>
      </c>
      <c r="C13" s="12">
        <v>75.509332999999998</v>
      </c>
      <c r="D13" s="12">
        <v>-128.55003099999999</v>
      </c>
      <c r="E13" s="12">
        <f t="shared" si="0"/>
        <v>-53.040697999999992</v>
      </c>
      <c r="G13" s="41"/>
    </row>
    <row r="14" spans="1:130">
      <c r="A14" s="22">
        <v>44713</v>
      </c>
      <c r="C14" s="12">
        <v>218.57083900000001</v>
      </c>
      <c r="D14" s="12">
        <v>-20.421344000000001</v>
      </c>
      <c r="E14" s="12">
        <f t="shared" si="0"/>
        <v>198.149495</v>
      </c>
    </row>
    <row r="15" spans="1:130">
      <c r="A15" s="22">
        <v>44743</v>
      </c>
      <c r="C15" s="12">
        <v>196.889095</v>
      </c>
      <c r="D15" s="12">
        <v>-20.074581999999999</v>
      </c>
      <c r="E15" s="12">
        <f t="shared" si="0"/>
        <v>176.81451300000001</v>
      </c>
    </row>
    <row r="16" spans="1:130">
      <c r="A16" s="22">
        <v>44774</v>
      </c>
      <c r="C16" s="12">
        <v>287.39219900000001</v>
      </c>
      <c r="D16" s="12">
        <v>-3.6977000000000003E-2</v>
      </c>
      <c r="E16" s="12">
        <f t="shared" si="0"/>
        <v>287.35522200000003</v>
      </c>
    </row>
    <row r="17" spans="1:12">
      <c r="A17" s="22">
        <v>44805</v>
      </c>
      <c r="C17" s="12">
        <v>313.38449700000001</v>
      </c>
      <c r="D17" s="12">
        <v>-9.809E-3</v>
      </c>
      <c r="E17" s="12">
        <f t="shared" si="0"/>
        <v>313.37468799999999</v>
      </c>
      <c r="J17" s="41"/>
    </row>
    <row r="18" spans="1:12">
      <c r="A18" s="22">
        <v>44835</v>
      </c>
      <c r="C18" s="12">
        <v>355.60250200000002</v>
      </c>
      <c r="D18" s="12">
        <v>-8.0663979999999995</v>
      </c>
      <c r="E18" s="12">
        <f t="shared" si="0"/>
        <v>347.53610400000002</v>
      </c>
      <c r="J18" s="41"/>
    </row>
    <row r="19" spans="1:12">
      <c r="A19" s="22">
        <v>44866</v>
      </c>
      <c r="C19" s="12">
        <v>264.24375099999997</v>
      </c>
      <c r="D19" s="12">
        <v>-12.070838</v>
      </c>
      <c r="E19" s="12">
        <f t="shared" si="0"/>
        <v>252.17291299999997</v>
      </c>
    </row>
    <row r="20" spans="1:12">
      <c r="A20" s="22">
        <v>44896</v>
      </c>
      <c r="C20" s="12">
        <v>329.05118399999998</v>
      </c>
      <c r="D20" s="12">
        <v>-14.999717</v>
      </c>
      <c r="E20" s="12">
        <f t="shared" si="0"/>
        <v>314.051467</v>
      </c>
      <c r="L20" s="12"/>
    </row>
    <row r="21" spans="1:12">
      <c r="A21" s="22">
        <v>44927</v>
      </c>
      <c r="C21" s="12">
        <v>269.40646099999998</v>
      </c>
      <c r="D21" s="12">
        <v>-5.0001689999999996</v>
      </c>
      <c r="E21" s="12">
        <f t="shared" si="0"/>
        <v>264.40629200000001</v>
      </c>
    </row>
    <row r="22" spans="1:12">
      <c r="A22" s="22">
        <v>44958</v>
      </c>
      <c r="C22" s="12">
        <v>138.40458699999999</v>
      </c>
      <c r="D22" s="12">
        <v>-10.029335</v>
      </c>
      <c r="E22" s="12">
        <f t="shared" si="0"/>
        <v>128.37525199999999</v>
      </c>
    </row>
    <row r="23" spans="1:12">
      <c r="A23" s="22">
        <v>44986</v>
      </c>
      <c r="C23" s="12">
        <v>204.53945400000001</v>
      </c>
      <c r="D23" s="12">
        <v>-10.09829</v>
      </c>
      <c r="E23" s="12">
        <f t="shared" si="0"/>
        <v>194.44116400000001</v>
      </c>
    </row>
    <row r="24" spans="1:12">
      <c r="A24" s="22">
        <v>45017</v>
      </c>
      <c r="C24" s="12">
        <v>234.613257</v>
      </c>
      <c r="D24" s="12">
        <v>-20.08568</v>
      </c>
      <c r="E24" s="12">
        <f t="shared" si="0"/>
        <v>214.52757700000001</v>
      </c>
    </row>
    <row r="25" spans="1:12">
      <c r="A25" s="22">
        <v>45047</v>
      </c>
      <c r="C25" s="12">
        <v>99.287634999999995</v>
      </c>
      <c r="D25" s="12">
        <v>-1.286E-2</v>
      </c>
      <c r="E25" s="12">
        <f t="shared" si="0"/>
        <v>99.274774999999991</v>
      </c>
    </row>
    <row r="26" spans="1:12">
      <c r="A26" s="22">
        <v>45078</v>
      </c>
      <c r="C26" s="12">
        <v>74.248365000000007</v>
      </c>
      <c r="D26" s="12">
        <v>-3.9398000000000002E-2</v>
      </c>
      <c r="E26" s="12">
        <f t="shared" si="0"/>
        <v>74.208967000000001</v>
      </c>
    </row>
    <row r="27" spans="1:12">
      <c r="A27" s="22">
        <v>45108</v>
      </c>
      <c r="C27" s="12">
        <v>313.07069000000001</v>
      </c>
      <c r="D27" s="12">
        <v>-6.7156999999999994E-2</v>
      </c>
      <c r="E27" s="12">
        <f t="shared" si="0"/>
        <v>313.003533</v>
      </c>
    </row>
    <row r="28" spans="1:12">
      <c r="A28" s="22">
        <v>45139</v>
      </c>
      <c r="C28" s="12">
        <v>265.69695100000001</v>
      </c>
      <c r="D28" s="12">
        <v>-8.4529000000000007E-2</v>
      </c>
      <c r="E28" s="12">
        <f t="shared" si="0"/>
        <v>265.61242200000004</v>
      </c>
    </row>
    <row r="29" spans="1:12">
      <c r="A29" s="22">
        <v>45170</v>
      </c>
      <c r="C29" s="12">
        <v>309.60213299999998</v>
      </c>
      <c r="D29" s="12">
        <v>-3.8295999999999997E-2</v>
      </c>
      <c r="E29" s="12">
        <f t="shared" si="0"/>
        <v>309.56383699999998</v>
      </c>
    </row>
    <row r="30" spans="1:12">
      <c r="A30" s="22">
        <v>45200</v>
      </c>
      <c r="C30" s="12">
        <v>232.23825199999999</v>
      </c>
      <c r="D30" s="12">
        <v>-10.060651999999999</v>
      </c>
      <c r="E30" s="12">
        <f t="shared" si="0"/>
        <v>222.17759999999998</v>
      </c>
    </row>
    <row r="31" spans="1:12">
      <c r="A31" s="22">
        <v>45231</v>
      </c>
      <c r="C31" s="12">
        <v>201.38526100000001</v>
      </c>
      <c r="D31" s="12">
        <v>-4.0516750000000004</v>
      </c>
      <c r="E31" s="12">
        <f t="shared" si="0"/>
        <v>197.33358600000003</v>
      </c>
    </row>
    <row r="32" spans="1:12">
      <c r="A32" s="22">
        <v>45261</v>
      </c>
      <c r="C32" s="12">
        <v>311.33039600000001</v>
      </c>
      <c r="D32" s="12">
        <v>-4.5532999999999997E-2</v>
      </c>
      <c r="E32" s="12">
        <f t="shared" si="0"/>
        <v>311.28486300000003</v>
      </c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11">
      <c r="A49" s="43"/>
      <c r="C49" s="12"/>
      <c r="D49" s="12"/>
    </row>
    <row r="50" spans="1:11">
      <c r="A50" s="43"/>
      <c r="C50" s="12"/>
      <c r="D50" s="12"/>
    </row>
    <row r="51" spans="1:11">
      <c r="A51" s="43"/>
      <c r="C51" s="12"/>
      <c r="D51" s="12"/>
      <c r="K51" s="11"/>
    </row>
    <row r="52" spans="1:11">
      <c r="A52" s="43"/>
      <c r="C52" s="12"/>
      <c r="D52" s="12"/>
    </row>
    <row r="53" spans="1:11">
      <c r="A53" s="43"/>
      <c r="C53" s="12"/>
      <c r="D53" s="12"/>
    </row>
    <row r="54" spans="1:11">
      <c r="A54" s="43"/>
      <c r="C54" s="12"/>
      <c r="D54" s="12"/>
    </row>
    <row r="55" spans="1:11">
      <c r="A55" s="43"/>
      <c r="C55" s="12"/>
      <c r="D55" s="12"/>
    </row>
    <row r="56" spans="1:11">
      <c r="A56" s="43"/>
      <c r="C56" s="12"/>
      <c r="D56" s="12"/>
    </row>
    <row r="57" spans="1:11">
      <c r="A57" s="43"/>
      <c r="C57" s="12"/>
      <c r="D57" s="12"/>
    </row>
    <row r="58" spans="1:11">
      <c r="A58" s="43"/>
      <c r="C58" s="12"/>
      <c r="D58" s="12"/>
    </row>
    <row r="59" spans="1:11">
      <c r="A59" s="43"/>
      <c r="C59" s="12"/>
      <c r="D59" s="12"/>
    </row>
    <row r="60" spans="1:11">
      <c r="A60" s="43"/>
      <c r="C60" s="12"/>
      <c r="D60" s="12"/>
    </row>
    <row r="61" spans="1:11">
      <c r="A61" s="43"/>
      <c r="C61" s="12"/>
      <c r="D61" s="12"/>
    </row>
    <row r="62" spans="1:11">
      <c r="A62" s="43"/>
      <c r="C62" s="12"/>
      <c r="D62" s="12"/>
    </row>
    <row r="63" spans="1:11">
      <c r="A63" s="43"/>
      <c r="C63" s="12"/>
      <c r="D63" s="12"/>
    </row>
    <row r="64" spans="1:11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C90" s="12"/>
      <c r="D90" s="12"/>
    </row>
    <row r="91" spans="1:4">
      <c r="C91" s="12"/>
      <c r="D91" s="12"/>
    </row>
    <row r="92" spans="1:4">
      <c r="C92" s="12"/>
      <c r="D92" s="12"/>
    </row>
  </sheetData>
  <hyperlinks>
    <hyperlink ref="A1" location="Índice!A1" display="Voltar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>
    <tabColor rgb="FF00B0F0"/>
  </sheetPr>
  <dimension ref="A1:DZ90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6" width="17" style="2" customWidth="1"/>
    <col min="7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Índice!BD10</f>
        <v>Gráfico 47 - Emissões Evitadas com Bioenergia em 2023</v>
      </c>
      <c r="D5" s="13"/>
    </row>
    <row r="6" spans="1:130">
      <c r="C6" s="63"/>
    </row>
    <row r="7" spans="1:130">
      <c r="A7" s="69" t="s">
        <v>215</v>
      </c>
      <c r="C7" s="47" t="s">
        <v>216</v>
      </c>
      <c r="D7" s="47" t="s">
        <v>217</v>
      </c>
      <c r="E7" s="47" t="s">
        <v>218</v>
      </c>
      <c r="F7" s="47" t="s">
        <v>219</v>
      </c>
      <c r="J7" s="41"/>
    </row>
    <row r="8" spans="1:130" ht="18">
      <c r="B8" s="4"/>
      <c r="C8" s="32" t="s">
        <v>220</v>
      </c>
      <c r="D8" s="32"/>
      <c r="E8" s="32"/>
      <c r="F8" s="32"/>
    </row>
    <row r="9" spans="1:130">
      <c r="A9" s="22" t="s">
        <v>221</v>
      </c>
      <c r="B9" s="6"/>
      <c r="C9" s="80">
        <v>23.96</v>
      </c>
      <c r="D9" s="80">
        <v>35.56</v>
      </c>
      <c r="E9" s="80"/>
      <c r="F9" s="80"/>
      <c r="L9" s="12"/>
    </row>
    <row r="10" spans="1:130">
      <c r="A10" s="22" t="s">
        <v>222</v>
      </c>
      <c r="B10" s="6"/>
      <c r="C10" s="80">
        <v>2.48</v>
      </c>
      <c r="D10" s="80">
        <v>1.1200000000000001</v>
      </c>
      <c r="E10" s="80"/>
      <c r="F10" s="80"/>
    </row>
    <row r="11" spans="1:130">
      <c r="A11" s="22" t="s">
        <v>223</v>
      </c>
      <c r="B11" s="6"/>
      <c r="C11" s="80"/>
      <c r="D11" s="80"/>
      <c r="E11" s="80">
        <v>13.79</v>
      </c>
      <c r="F11" s="80"/>
    </row>
    <row r="12" spans="1:130">
      <c r="A12" s="22" t="s">
        <v>224</v>
      </c>
      <c r="B12" s="6"/>
      <c r="C12" s="80"/>
      <c r="D12" s="80"/>
      <c r="E12" s="80">
        <v>7.3</v>
      </c>
      <c r="F12" s="80"/>
    </row>
    <row r="13" spans="1:130">
      <c r="A13" s="22" t="s">
        <v>329</v>
      </c>
      <c r="C13" s="131"/>
      <c r="D13" s="131"/>
      <c r="E13" s="131"/>
      <c r="F13" s="131">
        <v>1.41</v>
      </c>
    </row>
    <row r="14" spans="1:130">
      <c r="A14" s="73" t="s">
        <v>31</v>
      </c>
      <c r="C14" s="72">
        <f t="shared" ref="C14:E14" si="0">SUM(C9:C13)</f>
        <v>26.44</v>
      </c>
      <c r="D14" s="72">
        <f t="shared" si="0"/>
        <v>36.68</v>
      </c>
      <c r="E14" s="72">
        <f t="shared" si="0"/>
        <v>21.09</v>
      </c>
      <c r="F14" s="72">
        <f>SUM(F9:F13)</f>
        <v>1.41</v>
      </c>
    </row>
    <row r="15" spans="1:130">
      <c r="A15" s="22"/>
      <c r="C15" s="12"/>
      <c r="D15" s="12"/>
    </row>
    <row r="16" spans="1:130">
      <c r="A16" s="22"/>
      <c r="C16" s="12"/>
      <c r="D16" s="12"/>
    </row>
    <row r="17" spans="1:4">
      <c r="A17" s="22"/>
      <c r="C17" s="12"/>
      <c r="D17" s="12"/>
    </row>
    <row r="18" spans="1:4">
      <c r="A18" s="22"/>
      <c r="C18" s="12"/>
      <c r="D18" s="12"/>
    </row>
    <row r="19" spans="1:4">
      <c r="A19" s="22"/>
      <c r="C19" s="12"/>
      <c r="D19" s="12"/>
    </row>
    <row r="20" spans="1:4">
      <c r="A20" s="22"/>
      <c r="C20" s="12"/>
      <c r="D20" s="12"/>
    </row>
    <row r="21" spans="1:4">
      <c r="A21" s="22"/>
      <c r="C21" s="12"/>
      <c r="D21" s="12"/>
    </row>
    <row r="22" spans="1:4">
      <c r="A22" s="43"/>
      <c r="C22" s="12"/>
      <c r="D22" s="12"/>
    </row>
    <row r="23" spans="1:4">
      <c r="A23" s="43"/>
      <c r="C23" s="12"/>
      <c r="D23" s="12"/>
    </row>
    <row r="24" spans="1:4">
      <c r="A24" s="43"/>
      <c r="C24" s="12"/>
      <c r="D24" s="12"/>
    </row>
    <row r="25" spans="1:4">
      <c r="A25" s="43"/>
      <c r="C25" s="12"/>
      <c r="D25" s="12"/>
    </row>
    <row r="26" spans="1:4">
      <c r="A26" s="43"/>
      <c r="C26" s="12"/>
      <c r="D26" s="12"/>
    </row>
    <row r="27" spans="1:4">
      <c r="A27" s="43"/>
      <c r="C27" s="12"/>
      <c r="D27" s="12"/>
    </row>
    <row r="28" spans="1:4">
      <c r="A28" s="43"/>
      <c r="C28" s="12"/>
      <c r="D28" s="12"/>
    </row>
    <row r="29" spans="1:4">
      <c r="A29" s="43"/>
      <c r="C29" s="12"/>
      <c r="D29" s="12"/>
    </row>
    <row r="30" spans="1:4">
      <c r="A30" s="43"/>
      <c r="C30" s="12"/>
      <c r="D30" s="12"/>
    </row>
    <row r="31" spans="1:4">
      <c r="A31" s="43"/>
      <c r="C31" s="12"/>
      <c r="D31" s="12"/>
    </row>
    <row r="32" spans="1:4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</row>
    <row r="87" spans="1:4">
      <c r="A87" s="43"/>
    </row>
    <row r="88" spans="1:4">
      <c r="A88" s="43"/>
    </row>
    <row r="89" spans="1:4">
      <c r="A89" s="43"/>
    </row>
    <row r="90" spans="1:4">
      <c r="A90" s="43"/>
    </row>
  </sheetData>
  <hyperlinks>
    <hyperlink ref="A1" location="Índice!A1" display="Voltar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15F7-0067-45E6-A792-2D9DFA17A62D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3.710937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Índice!BD14</f>
        <v>Gráfico 48 - Emissões Evitadas com Bioenergia nos últimos 5 anos</v>
      </c>
      <c r="D5" s="13"/>
    </row>
    <row r="6" spans="1:130">
      <c r="C6" s="63"/>
    </row>
    <row r="7" spans="1:130" ht="30">
      <c r="A7" s="69" t="s">
        <v>331</v>
      </c>
      <c r="C7" s="47" t="s">
        <v>108</v>
      </c>
      <c r="D7" s="47" t="s">
        <v>240</v>
      </c>
      <c r="E7" s="47" t="s">
        <v>230</v>
      </c>
      <c r="F7" s="47" t="s">
        <v>332</v>
      </c>
    </row>
    <row r="8" spans="1:130" ht="18">
      <c r="B8" s="4"/>
      <c r="C8" s="32" t="s">
        <v>333</v>
      </c>
      <c r="D8" s="32"/>
      <c r="E8" s="32"/>
      <c r="F8" s="32"/>
    </row>
    <row r="9" spans="1:130">
      <c r="A9" s="43">
        <v>2019</v>
      </c>
      <c r="B9" s="6"/>
      <c r="C9" s="60">
        <v>26.62</v>
      </c>
      <c r="D9" s="60">
        <v>27.25</v>
      </c>
      <c r="E9" s="60">
        <v>16.899999999999999</v>
      </c>
      <c r="F9" s="60">
        <v>2.75</v>
      </c>
      <c r="H9" s="11"/>
      <c r="I9" s="41"/>
    </row>
    <row r="10" spans="1:130">
      <c r="A10" s="43">
        <v>2020</v>
      </c>
      <c r="B10" s="6"/>
      <c r="C10" s="60">
        <v>23.33</v>
      </c>
      <c r="D10" s="60">
        <v>25.11</v>
      </c>
      <c r="E10" s="60">
        <v>18.079999999999998</v>
      </c>
      <c r="F10" s="60">
        <v>2.38</v>
      </c>
      <c r="I10" s="41"/>
    </row>
    <row r="11" spans="1:130">
      <c r="A11" s="43">
        <v>2021</v>
      </c>
      <c r="B11" s="6"/>
      <c r="C11" s="60">
        <v>21.31</v>
      </c>
      <c r="D11" s="60">
        <v>28.74</v>
      </c>
      <c r="E11" s="60">
        <v>18.93</v>
      </c>
      <c r="F11" s="60">
        <v>4.3</v>
      </c>
      <c r="G11" s="41"/>
      <c r="J11" s="41"/>
    </row>
    <row r="12" spans="1:130">
      <c r="A12" s="43">
        <v>2022</v>
      </c>
      <c r="B12" s="6"/>
      <c r="C12" s="60">
        <v>20.79</v>
      </c>
      <c r="D12" s="60">
        <v>32.020000000000003</v>
      </c>
      <c r="E12" s="60">
        <v>18.29</v>
      </c>
      <c r="F12" s="60">
        <v>1.37</v>
      </c>
      <c r="G12" s="41"/>
      <c r="J12" s="41"/>
    </row>
    <row r="13" spans="1:130">
      <c r="A13" s="43">
        <v>2023</v>
      </c>
      <c r="B13" s="6"/>
      <c r="C13" s="60">
        <v>26.44</v>
      </c>
      <c r="D13" s="60">
        <v>36.68</v>
      </c>
      <c r="E13" s="60">
        <v>21.09</v>
      </c>
      <c r="F13" s="60">
        <v>1.41</v>
      </c>
      <c r="G13" s="41"/>
    </row>
    <row r="14" spans="1:130">
      <c r="A14" s="22"/>
      <c r="B14" s="6"/>
      <c r="C14" s="12"/>
      <c r="D14" s="12"/>
    </row>
    <row r="15" spans="1:130">
      <c r="A15" s="22"/>
      <c r="B15" s="6"/>
      <c r="C15" s="12"/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6B64E858-415B-4A55-807F-1F53AE16727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00B0F0"/>
  </sheetPr>
  <dimension ref="A1:EC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4" width="19.42578125" style="2" customWidth="1"/>
    <col min="5" max="5" width="17.5703125" style="2" customWidth="1"/>
    <col min="6" max="6" width="16.5703125" style="2" customWidth="1"/>
    <col min="7" max="16384" width="9.42578125" style="2"/>
  </cols>
  <sheetData>
    <row r="1" spans="1:133">
      <c r="A1" s="1" t="s">
        <v>4</v>
      </c>
      <c r="B1" s="1"/>
    </row>
    <row r="2" spans="1:133" ht="6" customHeight="1"/>
    <row r="3" spans="1:133" s="52" customFormat="1" ht="23.25">
      <c r="E3" s="10"/>
      <c r="G3" s="7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</row>
    <row r="6" spans="1:133">
      <c r="C6" s="3" t="str">
        <f>Índice!Q18</f>
        <v>Gráfico 4 - Colheita e Plantio mecanizados x Rendimento da cana</v>
      </c>
      <c r="D6" s="3"/>
      <c r="E6" s="3"/>
    </row>
    <row r="8" spans="1:133" ht="45">
      <c r="A8" s="4" t="s">
        <v>5</v>
      </c>
      <c r="C8" s="5" t="s">
        <v>37</v>
      </c>
      <c r="D8" s="5" t="s">
        <v>38</v>
      </c>
      <c r="E8" s="5" t="s">
        <v>39</v>
      </c>
      <c r="F8" s="19" t="s">
        <v>40</v>
      </c>
    </row>
    <row r="9" spans="1:133">
      <c r="B9" s="4"/>
      <c r="C9" s="32" t="s">
        <v>24</v>
      </c>
      <c r="D9" s="32"/>
      <c r="E9" s="32"/>
      <c r="F9" s="16" t="s">
        <v>41</v>
      </c>
    </row>
    <row r="10" spans="1:133">
      <c r="A10" s="85" t="s">
        <v>42</v>
      </c>
      <c r="B10" s="4"/>
      <c r="C10" s="18">
        <v>0.24438190045858399</v>
      </c>
      <c r="D10" s="18">
        <v>0.28493594666127098</v>
      </c>
      <c r="E10" s="150"/>
      <c r="F10" s="17">
        <v>126.67381047414577</v>
      </c>
    </row>
    <row r="11" spans="1:133">
      <c r="A11" s="85" t="s">
        <v>43</v>
      </c>
      <c r="B11" s="4"/>
      <c r="C11" s="18">
        <v>0.371</v>
      </c>
      <c r="D11" s="18">
        <v>0.42799999999999999</v>
      </c>
      <c r="E11" s="150"/>
      <c r="F11" s="17">
        <v>138.34972509096846</v>
      </c>
    </row>
    <row r="12" spans="1:133">
      <c r="A12" s="85" t="s">
        <v>44</v>
      </c>
      <c r="C12" s="18">
        <v>0.47583485061015102</v>
      </c>
      <c r="D12" s="18">
        <v>0.54867172810548703</v>
      </c>
      <c r="E12" s="18">
        <v>0.32600000000000001</v>
      </c>
      <c r="F12" s="17">
        <v>130.34794683606015</v>
      </c>
    </row>
    <row r="13" spans="1:133">
      <c r="A13" s="6" t="s">
        <v>45</v>
      </c>
      <c r="C13" s="18">
        <v>0.55074104080972996</v>
      </c>
      <c r="D13" s="18">
        <v>0.62248630402126204</v>
      </c>
      <c r="E13" s="18">
        <v>0.35099999999999998</v>
      </c>
      <c r="F13" s="17">
        <v>139.95975038309501</v>
      </c>
    </row>
    <row r="14" spans="1:133">
      <c r="A14" s="6" t="s">
        <v>46</v>
      </c>
      <c r="C14" s="18">
        <v>0.63702106344709297</v>
      </c>
      <c r="D14" s="18">
        <v>0.71634841061897803</v>
      </c>
      <c r="E14" s="18">
        <v>0.47799999999999998</v>
      </c>
      <c r="F14" s="17">
        <v>143.51031298987868</v>
      </c>
    </row>
    <row r="15" spans="1:133">
      <c r="A15" s="149" t="s">
        <v>47</v>
      </c>
      <c r="C15" s="18">
        <v>0.69166519057159703</v>
      </c>
      <c r="D15" s="18">
        <v>0.77222159912171395</v>
      </c>
      <c r="E15" s="18">
        <v>0.59499999999999997</v>
      </c>
      <c r="F15" s="17">
        <v>137.44713175337094</v>
      </c>
    </row>
    <row r="16" spans="1:133">
      <c r="A16" s="6" t="s">
        <v>48</v>
      </c>
      <c r="C16" s="18">
        <v>0.74039999999999995</v>
      </c>
      <c r="D16" s="18">
        <v>0.81989999999999996</v>
      </c>
      <c r="E16" s="18">
        <v>0.70699999999999996</v>
      </c>
      <c r="F16" s="17">
        <v>133.43365969469633</v>
      </c>
    </row>
    <row r="17" spans="1:7">
      <c r="A17" s="6" t="s">
        <v>9</v>
      </c>
      <c r="B17" s="6"/>
      <c r="C17" s="18">
        <v>0.767773296736735</v>
      </c>
      <c r="D17" s="18">
        <v>0.84313991213226502</v>
      </c>
      <c r="E17" s="18">
        <v>0.749</v>
      </c>
      <c r="F17" s="17">
        <v>136.52011999159953</v>
      </c>
    </row>
    <row r="18" spans="1:7">
      <c r="A18" s="6" t="s">
        <v>10</v>
      </c>
      <c r="B18" s="6"/>
      <c r="C18" s="18">
        <v>0.85112436318780704</v>
      </c>
      <c r="D18" s="18">
        <v>0.92969264812251495</v>
      </c>
      <c r="E18" s="18">
        <v>0.79400000000000004</v>
      </c>
      <c r="F18" s="17">
        <v>131.44499159879203</v>
      </c>
    </row>
    <row r="19" spans="1:7">
      <c r="A19" s="6" t="s">
        <v>11</v>
      </c>
      <c r="B19" s="6"/>
      <c r="C19" s="18">
        <v>0.89754200390646699</v>
      </c>
      <c r="D19" s="18">
        <v>0.94586946603198097</v>
      </c>
      <c r="E19" s="18">
        <v>0.79</v>
      </c>
      <c r="F19" s="17">
        <v>134.59601734202295</v>
      </c>
    </row>
    <row r="20" spans="1:7">
      <c r="A20" s="6" t="s">
        <v>12</v>
      </c>
      <c r="B20" s="6"/>
      <c r="C20" s="18">
        <v>0.91200000000000003</v>
      </c>
      <c r="D20" s="18">
        <v>0.96199999999999997</v>
      </c>
      <c r="E20" s="18">
        <v>0.78500000000000003</v>
      </c>
      <c r="F20" s="17">
        <v>136.80000000000001</v>
      </c>
    </row>
    <row r="21" spans="1:7">
      <c r="A21" s="6" t="s">
        <v>13</v>
      </c>
      <c r="B21" s="6"/>
      <c r="C21" s="18">
        <v>0.91600000000000004</v>
      </c>
      <c r="D21" s="18">
        <v>0.97</v>
      </c>
      <c r="E21" s="18">
        <v>0.73499999999999999</v>
      </c>
      <c r="F21" s="17">
        <v>138.4</v>
      </c>
    </row>
    <row r="22" spans="1:7">
      <c r="A22" s="6" t="s">
        <v>14</v>
      </c>
      <c r="B22" s="6"/>
      <c r="C22" s="18">
        <v>0.91787169467151497</v>
      </c>
      <c r="D22" s="18">
        <v>0.97653869424528905</v>
      </c>
      <c r="E22" s="18">
        <v>0.69499999999999995</v>
      </c>
      <c r="F22" s="17">
        <v>139.28993584141938</v>
      </c>
    </row>
    <row r="23" spans="1:7">
      <c r="A23" s="6" t="s">
        <v>15</v>
      </c>
      <c r="B23" s="6"/>
      <c r="C23" s="18">
        <v>0.89424382919013501</v>
      </c>
      <c r="D23" s="18">
        <v>0.97103220619758401</v>
      </c>
      <c r="E23" s="18">
        <v>0.629</v>
      </c>
      <c r="F23" s="17">
        <v>144.06486311566576</v>
      </c>
    </row>
    <row r="24" spans="1:7">
      <c r="A24" s="6" t="s">
        <v>16</v>
      </c>
      <c r="C24" s="18">
        <v>0.89353397628806397</v>
      </c>
      <c r="D24" s="18">
        <v>0.96942775934146397</v>
      </c>
      <c r="E24" s="18">
        <v>0.624</v>
      </c>
      <c r="F24" s="17">
        <v>141.6</v>
      </c>
    </row>
    <row r="25" spans="1:7">
      <c r="A25" s="6" t="s">
        <v>17</v>
      </c>
      <c r="C25" s="18">
        <v>0.90800000000000003</v>
      </c>
      <c r="D25" s="18">
        <v>0.98499999999999999</v>
      </c>
      <c r="E25" s="18">
        <v>0.6833475</v>
      </c>
      <c r="F25" s="17">
        <v>138.72999999999999</v>
      </c>
    </row>
    <row r="26" spans="1:7">
      <c r="A26" s="6" t="s">
        <v>18</v>
      </c>
      <c r="C26" s="18">
        <v>0.92400000000000004</v>
      </c>
      <c r="D26" s="18">
        <v>0.98599999999999999</v>
      </c>
      <c r="E26" s="18">
        <v>0.67</v>
      </c>
      <c r="F26" s="17">
        <v>137.65</v>
      </c>
      <c r="G26" s="135"/>
    </row>
    <row r="27" spans="1:7">
      <c r="D27" s="14"/>
      <c r="E27" s="114"/>
      <c r="F27" s="135"/>
      <c r="G27" s="135"/>
    </row>
    <row r="28" spans="1:7">
      <c r="D28" s="80"/>
      <c r="E28" s="114"/>
      <c r="F28" s="135"/>
      <c r="G28" s="135"/>
    </row>
    <row r="29" spans="1:7">
      <c r="D29" s="14"/>
      <c r="E29" s="114"/>
      <c r="F29" s="135"/>
      <c r="G29" s="135"/>
    </row>
    <row r="30" spans="1:7">
      <c r="D30" s="14"/>
      <c r="E30" s="114"/>
      <c r="F30" s="135"/>
      <c r="G30" s="135"/>
    </row>
    <row r="31" spans="1:7">
      <c r="D31" s="14"/>
      <c r="E31" s="114"/>
      <c r="F31" s="135"/>
      <c r="G31" s="135"/>
    </row>
    <row r="32" spans="1:7">
      <c r="D32" s="14"/>
      <c r="E32" s="114"/>
      <c r="F32" s="135"/>
      <c r="G32" s="135"/>
    </row>
    <row r="33" spans="4:7">
      <c r="D33" s="14"/>
      <c r="E33" s="114"/>
      <c r="F33" s="135"/>
      <c r="G33" s="135"/>
    </row>
    <row r="34" spans="4:7">
      <c r="D34" s="14"/>
      <c r="E34" s="114"/>
      <c r="F34" s="135"/>
      <c r="G34" s="135"/>
    </row>
    <row r="35" spans="4:7">
      <c r="D35" s="14"/>
      <c r="E35" s="114"/>
      <c r="F35" s="135"/>
      <c r="G35" s="135"/>
    </row>
    <row r="36" spans="4:7">
      <c r="E36" s="114"/>
    </row>
    <row r="37" spans="4:7">
      <c r="E37" s="114"/>
    </row>
    <row r="38" spans="4:7">
      <c r="E38" s="114"/>
    </row>
    <row r="39" spans="4:7">
      <c r="E39" s="114"/>
    </row>
    <row r="40" spans="4:7">
      <c r="E40" s="114"/>
    </row>
  </sheetData>
  <phoneticPr fontId="15" type="noConversion"/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1">
    <tabColor rgb="FF00B0F0"/>
  </sheetPr>
  <dimension ref="A1:Q2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M6" sqref="M6"/>
    </sheetView>
  </sheetViews>
  <sheetFormatPr defaultRowHeight="15"/>
  <cols>
    <col min="1" max="1" width="19" bestFit="1" customWidth="1"/>
    <col min="3" max="3" width="13.5703125" customWidth="1"/>
  </cols>
  <sheetData>
    <row r="1" spans="1:17">
      <c r="A1" s="66" t="s">
        <v>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3.25">
      <c r="A2" s="68"/>
      <c r="B2" s="51"/>
      <c r="C2" s="51"/>
      <c r="D2" s="7"/>
      <c r="E2" s="7"/>
      <c r="F2" s="7" t="s">
        <v>0</v>
      </c>
      <c r="G2" s="7"/>
      <c r="H2" s="7"/>
      <c r="I2" s="7"/>
      <c r="J2" s="54"/>
      <c r="K2" s="54"/>
      <c r="L2" s="54"/>
      <c r="M2" s="54"/>
      <c r="N2" s="7"/>
      <c r="O2" s="7"/>
      <c r="P2" s="7"/>
      <c r="Q2" s="7"/>
    </row>
    <row r="3" spans="1:17">
      <c r="A3" s="6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6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67"/>
      <c r="C5" s="37" t="str">
        <f>Índice!BD18</f>
        <v>Gráfico 49 - Certificações de produção de biocombustíveis válidas</v>
      </c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67"/>
      <c r="B6" s="2"/>
      <c r="C6" s="6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45">
      <c r="A7" s="47" t="s">
        <v>69</v>
      </c>
      <c r="B7" s="2"/>
      <c r="C7" s="47" t="s">
        <v>335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>
      <c r="B8" s="4"/>
      <c r="C8" s="3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>
      <c r="A9" s="105" t="s">
        <v>336</v>
      </c>
      <c r="B9" s="6"/>
      <c r="C9" s="99">
        <v>21</v>
      </c>
      <c r="D9" s="76"/>
      <c r="E9" s="41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>
      <c r="A10" s="105" t="s">
        <v>337</v>
      </c>
      <c r="B10" s="6"/>
      <c r="C10" s="99">
        <v>78</v>
      </c>
      <c r="D10" s="76"/>
      <c r="E10" s="41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>
      <c r="A11" s="105" t="s">
        <v>338</v>
      </c>
      <c r="B11" s="2"/>
      <c r="C11" s="99">
        <v>145</v>
      </c>
      <c r="D11" s="76"/>
      <c r="E11" s="41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>
      <c r="A12" s="105" t="s">
        <v>339</v>
      </c>
      <c r="C12" s="99">
        <v>85</v>
      </c>
      <c r="D12" s="76"/>
      <c r="E12" s="41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7">
      <c r="A13" s="96" t="s">
        <v>31</v>
      </c>
      <c r="C13" s="96">
        <v>329</v>
      </c>
      <c r="D13" s="7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7">
      <c r="D14" s="7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7">
      <c r="A15" s="9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7">
      <c r="A16" s="9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7">
      <c r="A17" s="22"/>
      <c r="D17" s="2"/>
      <c r="E17" s="41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>
      <c r="A18" s="22"/>
      <c r="D18" s="2"/>
      <c r="E18" s="41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7">
      <c r="D20" s="2"/>
      <c r="E20" s="2"/>
      <c r="F20" s="2"/>
      <c r="G20" s="12"/>
      <c r="H20" s="2"/>
      <c r="I20" s="2"/>
      <c r="J20" s="2"/>
      <c r="K20" s="2"/>
      <c r="L20" s="2"/>
      <c r="M20" s="2"/>
      <c r="N20" s="2"/>
      <c r="O20" s="2"/>
    </row>
    <row r="21" spans="1:17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>
      <c r="D22" s="8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D23" s="8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</sheetData>
  <phoneticPr fontId="15" type="noConversion"/>
  <hyperlinks>
    <hyperlink ref="A1" location="Índice!A1" display="Voltar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>
    <tabColor rgb="FF00B0F0"/>
  </sheetPr>
  <dimension ref="A1:DZ10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24" sqref="K24"/>
    </sheetView>
  </sheetViews>
  <sheetFormatPr defaultColWidth="9.42578125" defaultRowHeight="15"/>
  <cols>
    <col min="1" max="1" width="29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Índice!BD22</f>
        <v>Gráfico 50 - Certificações por rota de produção e percentual do volume elegível por rota</v>
      </c>
      <c r="D5" s="13"/>
    </row>
    <row r="6" spans="1:130">
      <c r="C6" s="63"/>
    </row>
    <row r="7" spans="1:130" ht="30">
      <c r="A7" s="69" t="s">
        <v>225</v>
      </c>
      <c r="C7" s="47" t="s">
        <v>226</v>
      </c>
      <c r="D7" s="47" t="s">
        <v>227</v>
      </c>
    </row>
    <row r="8" spans="1:130">
      <c r="C8" s="30" t="s">
        <v>228</v>
      </c>
      <c r="D8" s="30" t="s">
        <v>24</v>
      </c>
    </row>
    <row r="9" spans="1:130">
      <c r="A9" s="96" t="s">
        <v>229</v>
      </c>
      <c r="B9" s="6"/>
      <c r="C9" s="96">
        <v>273</v>
      </c>
      <c r="D9" s="97">
        <v>0.88500000000000001</v>
      </c>
      <c r="E9" s="11"/>
      <c r="F9" s="41"/>
      <c r="H9" s="11"/>
      <c r="I9" s="41"/>
    </row>
    <row r="10" spans="1:130">
      <c r="A10" s="96" t="s">
        <v>232</v>
      </c>
      <c r="B10" s="6"/>
      <c r="C10" s="96">
        <v>8</v>
      </c>
      <c r="D10" s="97">
        <v>0.57999999999999996</v>
      </c>
      <c r="F10" s="11"/>
      <c r="G10" s="41"/>
      <c r="J10" s="41"/>
    </row>
    <row r="11" spans="1:130">
      <c r="A11" s="96" t="s">
        <v>231</v>
      </c>
      <c r="B11" s="6"/>
      <c r="C11" s="96">
        <v>6</v>
      </c>
      <c r="D11" s="97">
        <v>0.59499999999999997</v>
      </c>
      <c r="G11" s="41"/>
      <c r="J11" s="41"/>
    </row>
    <row r="12" spans="1:130">
      <c r="A12" s="96" t="s">
        <v>233</v>
      </c>
      <c r="B12" s="6"/>
      <c r="C12" s="96">
        <v>1</v>
      </c>
      <c r="D12" s="97">
        <v>0.95599999999999996</v>
      </c>
    </row>
    <row r="13" spans="1:130">
      <c r="A13" s="96" t="s">
        <v>230</v>
      </c>
      <c r="B13" s="6"/>
      <c r="C13" s="96">
        <v>37</v>
      </c>
      <c r="D13" s="97">
        <v>0.39300000000000002</v>
      </c>
      <c r="E13" s="11"/>
      <c r="F13" s="41"/>
      <c r="I13" s="41"/>
    </row>
    <row r="14" spans="1:130">
      <c r="A14" s="96" t="s">
        <v>234</v>
      </c>
      <c r="B14" s="6"/>
      <c r="C14" s="96">
        <v>4</v>
      </c>
      <c r="D14" s="97">
        <v>1</v>
      </c>
      <c r="G14" s="41"/>
    </row>
    <row r="15" spans="1:130">
      <c r="A15" s="96" t="s">
        <v>31</v>
      </c>
      <c r="B15" s="6"/>
      <c r="C15" s="96">
        <v>329</v>
      </c>
      <c r="D15" s="12"/>
    </row>
    <row r="16" spans="1:130">
      <c r="A16"/>
      <c r="B16"/>
      <c r="C16"/>
      <c r="D16" s="12"/>
    </row>
    <row r="17" spans="1:12">
      <c r="B17"/>
      <c r="C17" s="89"/>
      <c r="D17" s="12"/>
      <c r="J17" s="41"/>
    </row>
    <row r="18" spans="1:12">
      <c r="B18"/>
      <c r="C18" s="89"/>
      <c r="D18" s="12"/>
      <c r="J18" s="41"/>
    </row>
    <row r="19" spans="1:12">
      <c r="B19"/>
      <c r="C19" s="89"/>
      <c r="D19" s="12"/>
    </row>
    <row r="20" spans="1:12">
      <c r="B20"/>
      <c r="C20" s="89"/>
      <c r="D20" s="12"/>
      <c r="L20" s="12"/>
    </row>
    <row r="21" spans="1:12">
      <c r="B21"/>
      <c r="C21" s="89"/>
      <c r="D21" s="12"/>
    </row>
    <row r="22" spans="1:12">
      <c r="B22"/>
      <c r="C22" s="89"/>
      <c r="D22" s="12"/>
    </row>
    <row r="23" spans="1:12">
      <c r="B23"/>
      <c r="C23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43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C101" s="12"/>
      <c r="D101" s="12"/>
    </row>
    <row r="102" spans="1:4">
      <c r="C102" s="12"/>
      <c r="D102" s="12"/>
    </row>
    <row r="103" spans="1:4">
      <c r="C103" s="12"/>
      <c r="D103" s="12"/>
    </row>
  </sheetData>
  <hyperlinks>
    <hyperlink ref="A1" location="Índice!A1" display="Voltar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50">
    <tabColor rgb="FF00B0F0"/>
  </sheetPr>
  <dimension ref="A1:DX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J19" sqref="J19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20.42578125" style="2" customWidth="1"/>
    <col min="6" max="6" width="14.42578125" style="2" customWidth="1"/>
    <col min="7" max="10" width="9.42578125" style="2"/>
    <col min="11" max="11" width="10" style="2" bestFit="1" customWidth="1"/>
    <col min="12" max="16384" width="9.42578125" style="2"/>
  </cols>
  <sheetData>
    <row r="1" spans="1:128">
      <c r="A1" s="66" t="s">
        <v>4</v>
      </c>
      <c r="B1" s="1"/>
    </row>
    <row r="2" spans="1:128" s="51" customFormat="1" ht="23.25">
      <c r="A2" s="68"/>
      <c r="D2" s="7"/>
      <c r="E2" s="7"/>
      <c r="F2" s="7" t="s">
        <v>0</v>
      </c>
      <c r="G2" s="7"/>
      <c r="H2" s="7"/>
      <c r="I2" s="54"/>
      <c r="J2" s="54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5" spans="1:128">
      <c r="C5" s="37" t="str">
        <f>Índice!BD26</f>
        <v>Gráfico 51 - Nota de Eficiência Energético-Ambiental das unidades certificadas</v>
      </c>
      <c r="D5" s="13"/>
    </row>
    <row r="6" spans="1:128">
      <c r="C6" s="63"/>
    </row>
    <row r="7" spans="1:128" ht="48.75" customHeight="1">
      <c r="A7" s="69" t="s">
        <v>235</v>
      </c>
      <c r="C7" s="47" t="s">
        <v>236</v>
      </c>
      <c r="D7" s="47" t="s">
        <v>237</v>
      </c>
      <c r="E7" s="47" t="s">
        <v>238</v>
      </c>
    </row>
    <row r="8" spans="1:128" ht="18">
      <c r="B8" s="4"/>
      <c r="C8" s="32" t="s">
        <v>239</v>
      </c>
      <c r="D8" s="32"/>
      <c r="E8" s="32"/>
    </row>
    <row r="9" spans="1:128">
      <c r="A9" s="6" t="s">
        <v>230</v>
      </c>
      <c r="B9" s="6"/>
      <c r="C9" s="40">
        <v>39.04</v>
      </c>
      <c r="D9" s="40">
        <v>67.824324324324323</v>
      </c>
      <c r="E9" s="40">
        <v>81.13</v>
      </c>
      <c r="F9" s="76">
        <f>E9-C9</f>
        <v>42.089999999999996</v>
      </c>
    </row>
    <row r="10" spans="1:128">
      <c r="A10" s="6" t="s">
        <v>234</v>
      </c>
      <c r="B10" s="6"/>
      <c r="C10" s="40">
        <v>75.66</v>
      </c>
      <c r="D10" s="40">
        <v>78.032499999999999</v>
      </c>
      <c r="E10" s="40">
        <v>80.77</v>
      </c>
      <c r="F10" s="76">
        <f t="shared" ref="F10:F12" si="0">E10-C10</f>
        <v>5.1099999999999994</v>
      </c>
    </row>
    <row r="11" spans="1:128">
      <c r="A11" s="6" t="s">
        <v>240</v>
      </c>
      <c r="B11" s="6"/>
      <c r="C11" s="40">
        <v>40.43</v>
      </c>
      <c r="D11" s="40">
        <v>59.950452261306559</v>
      </c>
      <c r="E11" s="40">
        <v>72.62</v>
      </c>
      <c r="F11" s="76">
        <f t="shared" si="0"/>
        <v>32.190000000000005</v>
      </c>
    </row>
    <row r="12" spans="1:128">
      <c r="A12" s="6" t="s">
        <v>108</v>
      </c>
      <c r="B12" s="6"/>
      <c r="C12" s="40">
        <v>28.74</v>
      </c>
      <c r="D12" s="40">
        <v>59.123380281690132</v>
      </c>
      <c r="E12" s="40">
        <v>72.260000000000005</v>
      </c>
      <c r="F12" s="76">
        <f t="shared" si="0"/>
        <v>43.52000000000001</v>
      </c>
    </row>
    <row r="13" spans="1:128">
      <c r="A13" s="73"/>
      <c r="B13" s="6"/>
      <c r="C13" s="74" t="s">
        <v>241</v>
      </c>
      <c r="D13" s="75" t="s">
        <v>242</v>
      </c>
      <c r="E13" s="75" t="s">
        <v>243</v>
      </c>
      <c r="F13" s="75" t="s">
        <v>244</v>
      </c>
    </row>
    <row r="14" spans="1:128">
      <c r="A14" s="22"/>
      <c r="B14" s="6"/>
    </row>
    <row r="15" spans="1:128">
      <c r="A15" s="22"/>
      <c r="B15" s="6"/>
      <c r="C15" s="9"/>
    </row>
    <row r="16" spans="1:128">
      <c r="A16" s="22"/>
      <c r="B16" s="6"/>
      <c r="C16" s="9"/>
    </row>
    <row r="17" spans="1:8">
      <c r="A17" s="22"/>
      <c r="B17" s="6"/>
      <c r="C17" s="9"/>
      <c r="D17" s="41"/>
    </row>
    <row r="18" spans="1:8">
      <c r="A18" s="22"/>
      <c r="B18" s="6"/>
      <c r="C18" s="9"/>
    </row>
    <row r="19" spans="1:8">
      <c r="A19" s="22"/>
      <c r="B19" s="6"/>
      <c r="C19" s="9"/>
    </row>
    <row r="20" spans="1:8">
      <c r="A20" s="22"/>
      <c r="C20" s="9"/>
      <c r="H20" s="12"/>
    </row>
    <row r="21" spans="1:8">
      <c r="A21" s="22"/>
      <c r="C21" s="9"/>
    </row>
    <row r="22" spans="1:8">
      <c r="A22" s="22"/>
      <c r="C22" s="9"/>
    </row>
    <row r="23" spans="1:8">
      <c r="A23" s="22"/>
      <c r="C23" s="9"/>
    </row>
    <row r="24" spans="1:8">
      <c r="A24" s="22"/>
      <c r="C24" s="9"/>
    </row>
    <row r="25" spans="1:8">
      <c r="A25" s="22"/>
      <c r="C25" s="9"/>
    </row>
    <row r="26" spans="1:8">
      <c r="A26" s="22"/>
      <c r="C26" s="9"/>
    </row>
    <row r="27" spans="1:8">
      <c r="A27" s="22"/>
      <c r="C27" s="9"/>
    </row>
    <row r="28" spans="1:8">
      <c r="A28" s="22"/>
      <c r="C28" s="9"/>
    </row>
    <row r="29" spans="1:8">
      <c r="A29" s="22"/>
      <c r="C29" s="9"/>
    </row>
    <row r="30" spans="1:8">
      <c r="A30" s="22"/>
      <c r="C30" s="9"/>
    </row>
    <row r="31" spans="1:8">
      <c r="A31" s="22"/>
      <c r="C31" s="9"/>
    </row>
    <row r="32" spans="1:8">
      <c r="A32" s="22"/>
      <c r="C32" s="9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2711-59D4-4CD1-9ABB-84573249F914}">
  <sheetPr>
    <tabColor rgb="FF00B0F0"/>
  </sheetPr>
  <dimension ref="A1:DX106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5" width="20.42578125" style="2" customWidth="1"/>
    <col min="6" max="6" width="14.42578125" style="2" customWidth="1"/>
    <col min="7" max="10" width="9.42578125" style="2"/>
    <col min="11" max="11" width="10" style="2" bestFit="1" customWidth="1"/>
    <col min="12" max="16384" width="9.42578125" style="2"/>
  </cols>
  <sheetData>
    <row r="1" spans="1:128">
      <c r="A1" s="66" t="s">
        <v>4</v>
      </c>
      <c r="B1" s="1"/>
    </row>
    <row r="2" spans="1:128" s="51" customFormat="1" ht="23.25">
      <c r="A2" s="68"/>
      <c r="D2" s="7"/>
      <c r="E2" s="7"/>
      <c r="F2" s="7" t="s">
        <v>0</v>
      </c>
      <c r="G2" s="7"/>
      <c r="H2" s="7"/>
      <c r="I2" s="54"/>
      <c r="J2" s="54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5" spans="1:128">
      <c r="C5" s="37" t="str">
        <f>Índice!BD30</f>
        <v>Gráfico 52 - Intensidade de Carbono do biocombustível e de seu substituto fóssil e NEEA</v>
      </c>
      <c r="D5" s="13"/>
    </row>
    <row r="6" spans="1:128">
      <c r="C6" s="63"/>
    </row>
    <row r="7" spans="1:128" ht="48.75" customHeight="1">
      <c r="A7" s="69" t="s">
        <v>235</v>
      </c>
      <c r="C7" s="47" t="s">
        <v>236</v>
      </c>
      <c r="D7" s="47" t="s">
        <v>237</v>
      </c>
      <c r="E7" s="47" t="s">
        <v>238</v>
      </c>
    </row>
    <row r="8" spans="1:128" ht="18">
      <c r="B8" s="4"/>
      <c r="C8" s="32" t="s">
        <v>239</v>
      </c>
      <c r="D8" s="32"/>
      <c r="E8" s="32"/>
    </row>
    <row r="9" spans="1:128">
      <c r="B9" s="4"/>
      <c r="C9" s="9" t="s">
        <v>265</v>
      </c>
      <c r="D9" s="2" t="s">
        <v>263</v>
      </c>
      <c r="E9" s="2" t="s">
        <v>264</v>
      </c>
    </row>
    <row r="10" spans="1:128">
      <c r="A10" s="6" t="s">
        <v>230</v>
      </c>
      <c r="B10" s="6"/>
      <c r="C10" s="2">
        <v>86.5</v>
      </c>
      <c r="D10" s="41">
        <v>67.824324324324323</v>
      </c>
      <c r="E10" s="41">
        <f>C10-D10</f>
        <v>18.675675675675677</v>
      </c>
      <c r="F10" s="75" t="s">
        <v>260</v>
      </c>
    </row>
    <row r="11" spans="1:128">
      <c r="A11" s="6" t="s">
        <v>234</v>
      </c>
      <c r="B11" s="6"/>
      <c r="C11" s="2">
        <v>86.8</v>
      </c>
      <c r="D11" s="41">
        <v>78.032499999999999</v>
      </c>
      <c r="E11" s="41">
        <f t="shared" ref="E11:E13" si="0">C11-D11</f>
        <v>8.7674999999999983</v>
      </c>
      <c r="F11" s="75" t="s">
        <v>262</v>
      </c>
    </row>
    <row r="12" spans="1:128">
      <c r="A12" s="6" t="s">
        <v>240</v>
      </c>
      <c r="B12" s="6"/>
      <c r="C12" s="2">
        <v>87.4</v>
      </c>
      <c r="D12" s="41">
        <v>59.950452261306559</v>
      </c>
      <c r="E12" s="41">
        <f t="shared" si="0"/>
        <v>27.449547738693447</v>
      </c>
      <c r="F12" s="75" t="s">
        <v>119</v>
      </c>
    </row>
    <row r="13" spans="1:128">
      <c r="A13" s="6" t="s">
        <v>108</v>
      </c>
      <c r="B13" s="6"/>
      <c r="C13" s="2">
        <v>87.4</v>
      </c>
      <c r="D13" s="41">
        <v>59.123380281690132</v>
      </c>
      <c r="E13" s="41">
        <f t="shared" si="0"/>
        <v>28.276619718309874</v>
      </c>
      <c r="F13" s="75" t="s">
        <v>119</v>
      </c>
    </row>
    <row r="14" spans="1:128">
      <c r="A14" s="73"/>
      <c r="B14" s="6"/>
      <c r="C14" s="74"/>
      <c r="D14" s="75"/>
      <c r="E14" s="75"/>
      <c r="F14" s="75" t="s">
        <v>244</v>
      </c>
    </row>
    <row r="15" spans="1:128">
      <c r="A15" s="22"/>
      <c r="B15" s="6"/>
    </row>
    <row r="16" spans="1:128">
      <c r="A16" s="22"/>
      <c r="B16" s="6"/>
      <c r="C16" s="9"/>
    </row>
    <row r="17" spans="1:8">
      <c r="A17" s="22"/>
      <c r="B17" s="6"/>
      <c r="C17" s="9"/>
    </row>
    <row r="18" spans="1:8">
      <c r="A18" s="22"/>
      <c r="B18" s="6"/>
      <c r="C18" s="9"/>
      <c r="D18" s="41"/>
    </row>
    <row r="19" spans="1:8">
      <c r="A19" s="22"/>
      <c r="B19" s="6"/>
      <c r="C19" s="9"/>
    </row>
    <row r="20" spans="1:8">
      <c r="A20" s="22"/>
      <c r="B20" s="6"/>
    </row>
    <row r="21" spans="1:8">
      <c r="H21" s="12"/>
    </row>
    <row r="22" spans="1:8">
      <c r="H22" s="12"/>
    </row>
    <row r="27" spans="1:8">
      <c r="A27" s="22"/>
    </row>
    <row r="28" spans="1:8">
      <c r="A28" s="22"/>
      <c r="C28" s="9"/>
    </row>
    <row r="29" spans="1:8">
      <c r="A29" s="22"/>
      <c r="C29" s="9"/>
    </row>
    <row r="30" spans="1:8">
      <c r="A30" s="22"/>
      <c r="C30" s="9"/>
    </row>
    <row r="31" spans="1:8">
      <c r="A31" s="22"/>
      <c r="C31" s="9"/>
    </row>
    <row r="32" spans="1:8">
      <c r="A32" s="22"/>
      <c r="C32" s="9"/>
    </row>
    <row r="33" spans="1:4">
      <c r="A33" s="22"/>
      <c r="C33" s="9"/>
    </row>
    <row r="34" spans="1:4">
      <c r="A34" s="22"/>
      <c r="C34" s="9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A102" s="43"/>
      <c r="C102" s="12"/>
      <c r="D102" s="12"/>
    </row>
    <row r="103" spans="1:4">
      <c r="A103" s="43"/>
      <c r="C103" s="12"/>
      <c r="D103" s="12"/>
    </row>
    <row r="104" spans="1:4">
      <c r="C104" s="12"/>
      <c r="D104" s="12"/>
    </row>
    <row r="105" spans="1:4">
      <c r="C105" s="12"/>
      <c r="D105" s="12"/>
    </row>
    <row r="106" spans="1:4">
      <c r="C106" s="12"/>
      <c r="D106" s="12"/>
    </row>
  </sheetData>
  <hyperlinks>
    <hyperlink ref="A1" location="Índice!A1" display="Voltar" xr:uid="{987F2EA9-D39C-46A9-A2D1-E0A07953604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9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Índice!BD34</f>
        <v>Gráfico 53 - Metas compulsórias de redução de emissões de GEE e IC projetada</v>
      </c>
      <c r="D5" s="13"/>
    </row>
    <row r="6" spans="1:130">
      <c r="C6" s="63"/>
    </row>
    <row r="7" spans="1:130" ht="30">
      <c r="A7" s="69" t="s">
        <v>30</v>
      </c>
      <c r="C7" s="47" t="s">
        <v>245</v>
      </c>
      <c r="D7" s="47" t="s">
        <v>246</v>
      </c>
      <c r="E7" s="47" t="s">
        <v>247</v>
      </c>
      <c r="F7" s="47" t="s">
        <v>248</v>
      </c>
      <c r="G7" s="47" t="s">
        <v>266</v>
      </c>
    </row>
    <row r="8" spans="1:130" ht="15" customHeight="1">
      <c r="B8" s="4"/>
      <c r="C8" s="32" t="s">
        <v>249</v>
      </c>
      <c r="D8" s="32"/>
      <c r="E8" s="32"/>
      <c r="F8" s="32"/>
      <c r="G8" s="26" t="s">
        <v>267</v>
      </c>
    </row>
    <row r="9" spans="1:130">
      <c r="A9" s="6">
        <v>2023</v>
      </c>
      <c r="B9" s="6"/>
      <c r="C9" s="72">
        <v>37.47</v>
      </c>
      <c r="D9" s="80"/>
      <c r="E9" s="80">
        <f>C9</f>
        <v>37.47</v>
      </c>
      <c r="F9" s="80"/>
      <c r="H9" s="11"/>
      <c r="I9" s="41"/>
    </row>
    <row r="10" spans="1:130">
      <c r="A10" s="6">
        <v>2024</v>
      </c>
      <c r="B10" s="6"/>
      <c r="C10" s="72">
        <v>50.81</v>
      </c>
      <c r="D10" s="80"/>
      <c r="E10" s="80">
        <v>38.77993</v>
      </c>
      <c r="F10" s="80"/>
      <c r="G10" s="12">
        <v>72.77</v>
      </c>
      <c r="I10" s="41"/>
    </row>
    <row r="11" spans="1:130">
      <c r="A11" s="6">
        <v>2025</v>
      </c>
      <c r="B11" s="6"/>
      <c r="C11" s="72">
        <v>58.91</v>
      </c>
      <c r="D11" s="80">
        <v>48.94</v>
      </c>
      <c r="E11" s="80">
        <v>42.56</v>
      </c>
      <c r="F11" s="80">
        <v>36.17</v>
      </c>
      <c r="G11" s="12">
        <v>71.7</v>
      </c>
      <c r="J11" s="41"/>
    </row>
    <row r="12" spans="1:130">
      <c r="A12" s="6">
        <v>2026</v>
      </c>
      <c r="B12" s="6"/>
      <c r="C12" s="72">
        <v>66.489999999999995</v>
      </c>
      <c r="D12" s="80">
        <v>55.3</v>
      </c>
      <c r="E12" s="80">
        <v>48.09</v>
      </c>
      <c r="F12" s="80">
        <v>40.880000000000003</v>
      </c>
      <c r="G12" s="12">
        <v>69.97</v>
      </c>
      <c r="J12" s="41"/>
    </row>
    <row r="13" spans="1:130">
      <c r="A13" s="6">
        <v>2027</v>
      </c>
      <c r="B13" s="6"/>
      <c r="C13" s="72">
        <v>72.930000000000007</v>
      </c>
      <c r="D13" s="80">
        <v>60.23</v>
      </c>
      <c r="E13" s="80">
        <v>52.37</v>
      </c>
      <c r="F13" s="80">
        <v>44.51</v>
      </c>
      <c r="G13" s="12">
        <v>68.739999999999995</v>
      </c>
    </row>
    <row r="14" spans="1:130">
      <c r="A14" s="6">
        <v>2028</v>
      </c>
      <c r="B14" s="6"/>
      <c r="C14" s="72">
        <v>79.290000000000006</v>
      </c>
      <c r="D14" s="80">
        <v>64.87</v>
      </c>
      <c r="E14" s="80">
        <v>56.41</v>
      </c>
      <c r="F14" s="80">
        <v>47.95</v>
      </c>
      <c r="G14" s="12">
        <v>67.67</v>
      </c>
    </row>
    <row r="15" spans="1:130">
      <c r="A15" s="6">
        <v>2029</v>
      </c>
      <c r="B15" s="6"/>
      <c r="C15" s="72">
        <v>85.51</v>
      </c>
      <c r="D15" s="80">
        <v>70.430000000000007</v>
      </c>
      <c r="E15" s="80">
        <v>61.24</v>
      </c>
      <c r="F15" s="80">
        <v>52.05</v>
      </c>
      <c r="G15" s="12">
        <v>66.680000000000007</v>
      </c>
    </row>
    <row r="16" spans="1:130">
      <c r="A16" s="6">
        <v>2030</v>
      </c>
      <c r="C16" s="72">
        <v>90.67</v>
      </c>
      <c r="D16" s="80">
        <v>73.7</v>
      </c>
      <c r="E16" s="80">
        <v>64.08</v>
      </c>
      <c r="F16" s="80">
        <v>54.47</v>
      </c>
      <c r="G16" s="12">
        <v>66.02</v>
      </c>
    </row>
    <row r="17" spans="1:12">
      <c r="A17" s="6">
        <v>2031</v>
      </c>
      <c r="C17" s="72">
        <v>95.67</v>
      </c>
      <c r="D17" s="80">
        <v>77.2</v>
      </c>
      <c r="E17" s="80">
        <v>67.13</v>
      </c>
      <c r="F17" s="80">
        <v>57.06</v>
      </c>
      <c r="G17" s="12">
        <v>65.56</v>
      </c>
      <c r="J17" s="41"/>
    </row>
    <row r="18" spans="1:12">
      <c r="A18" s="6">
        <v>2032</v>
      </c>
      <c r="C18" s="72">
        <v>99.22</v>
      </c>
      <c r="D18" s="80">
        <v>79.14</v>
      </c>
      <c r="E18" s="80">
        <v>68.81</v>
      </c>
      <c r="F18" s="80">
        <v>58.49</v>
      </c>
      <c r="G18" s="12">
        <v>65.44</v>
      </c>
      <c r="J18" s="41"/>
    </row>
    <row r="19" spans="1:12">
      <c r="A19" s="6">
        <v>2033</v>
      </c>
      <c r="C19" s="93"/>
      <c r="D19" s="80">
        <v>81.98</v>
      </c>
      <c r="E19" s="80">
        <v>71.290000000000006</v>
      </c>
      <c r="F19" s="80">
        <v>60.59</v>
      </c>
      <c r="G19" s="12">
        <v>65.22</v>
      </c>
    </row>
    <row r="20" spans="1:12">
      <c r="L20" s="12"/>
    </row>
    <row r="21" spans="1:12">
      <c r="A21" s="84"/>
    </row>
    <row r="22" spans="1:12">
      <c r="A22" s="84"/>
    </row>
    <row r="23" spans="1:12">
      <c r="A23" s="84"/>
    </row>
    <row r="24" spans="1:12">
      <c r="A24" s="84"/>
    </row>
    <row r="25" spans="1:12">
      <c r="A25" s="84"/>
    </row>
    <row r="26" spans="1:12" ht="55.5" customHeight="1">
      <c r="A26" s="84"/>
    </row>
    <row r="27" spans="1:12">
      <c r="A27" s="84"/>
    </row>
    <row r="28" spans="1:12">
      <c r="A28" s="84"/>
      <c r="B28" s="6"/>
      <c r="C28" s="60"/>
      <c r="D28" s="60"/>
      <c r="E28" s="60"/>
    </row>
    <row r="29" spans="1:12">
      <c r="A29" s="84"/>
      <c r="B29" s="6"/>
      <c r="C29" s="60"/>
      <c r="D29" s="60"/>
      <c r="E29" s="60"/>
    </row>
    <row r="30" spans="1:12">
      <c r="A30" s="84"/>
      <c r="B30" s="6"/>
      <c r="C30" s="60"/>
      <c r="D30" s="60"/>
      <c r="E30" s="60"/>
    </row>
    <row r="31" spans="1:12">
      <c r="A31" s="84"/>
      <c r="B31" s="6"/>
      <c r="C31" s="60"/>
      <c r="D31" s="60"/>
      <c r="E31" s="60"/>
    </row>
    <row r="32" spans="1:12">
      <c r="A32" s="84"/>
      <c r="B32" s="6"/>
      <c r="C32" s="60"/>
      <c r="D32" s="60"/>
      <c r="E32" s="60"/>
    </row>
    <row r="33" spans="1:5">
      <c r="A33" s="84"/>
      <c r="B33" s="6"/>
      <c r="C33" s="60"/>
      <c r="D33" s="60"/>
      <c r="E33" s="60"/>
    </row>
    <row r="34" spans="1:5">
      <c r="A34" s="84"/>
      <c r="B34" s="6"/>
      <c r="C34" s="60"/>
      <c r="D34" s="60"/>
      <c r="E34" s="60"/>
    </row>
    <row r="35" spans="1:5">
      <c r="A35" s="84"/>
      <c r="B35" s="6"/>
      <c r="C35" s="60"/>
      <c r="D35" s="60"/>
      <c r="E35" s="60"/>
    </row>
    <row r="36" spans="1:5">
      <c r="A36" s="84"/>
      <c r="B36" s="6"/>
      <c r="C36" s="60"/>
      <c r="D36" s="60"/>
      <c r="E36" s="60"/>
    </row>
    <row r="37" spans="1:5">
      <c r="A37" s="84"/>
      <c r="B37" s="6"/>
      <c r="C37" s="60"/>
      <c r="D37" s="60"/>
      <c r="E37" s="60"/>
    </row>
    <row r="38" spans="1:5">
      <c r="A38" s="84"/>
      <c r="B38" s="6"/>
      <c r="C38" s="60"/>
      <c r="D38" s="60"/>
      <c r="E38" s="60"/>
    </row>
    <row r="39" spans="1:5">
      <c r="A39" s="84"/>
      <c r="B39" s="6"/>
      <c r="C39" s="60"/>
      <c r="D39" s="60"/>
      <c r="E39" s="60"/>
    </row>
    <row r="40" spans="1:5">
      <c r="A40" s="84"/>
      <c r="B40" s="6"/>
      <c r="C40" s="60"/>
      <c r="D40" s="60"/>
      <c r="E40" s="60"/>
    </row>
    <row r="41" spans="1:5">
      <c r="A41" s="84"/>
      <c r="B41" s="6"/>
      <c r="C41" s="60"/>
      <c r="D41" s="60"/>
      <c r="E41" s="60"/>
    </row>
    <row r="42" spans="1:5">
      <c r="A42" s="84"/>
      <c r="B42" s="6"/>
      <c r="C42" s="60"/>
      <c r="D42" s="60"/>
      <c r="E42" s="60"/>
    </row>
    <row r="43" spans="1:5">
      <c r="A43" s="84"/>
      <c r="B43" s="6"/>
      <c r="C43" s="60"/>
      <c r="D43" s="60"/>
      <c r="E43" s="60"/>
    </row>
    <row r="44" spans="1:5">
      <c r="A44" s="84"/>
      <c r="B44" s="6"/>
      <c r="C44" s="60"/>
      <c r="D44" s="60"/>
      <c r="E44" s="60"/>
    </row>
    <row r="45" spans="1:5">
      <c r="A45" s="84"/>
      <c r="B45" s="6"/>
      <c r="C45" s="60"/>
      <c r="D45" s="60"/>
      <c r="E45" s="60"/>
    </row>
    <row r="46" spans="1:5">
      <c r="A46" s="84"/>
      <c r="B46" s="6"/>
      <c r="C46" s="60"/>
      <c r="D46" s="60"/>
      <c r="E46" s="60"/>
    </row>
    <row r="47" spans="1:5">
      <c r="A47" s="84"/>
      <c r="B47" s="6"/>
      <c r="C47" s="60"/>
      <c r="D47" s="60"/>
      <c r="E47" s="60"/>
    </row>
    <row r="48" spans="1:5">
      <c r="A48" s="84"/>
      <c r="B48" s="6"/>
      <c r="C48" s="60"/>
      <c r="D48" s="60"/>
      <c r="E48" s="60"/>
    </row>
    <row r="49" spans="1:5">
      <c r="A49" s="84"/>
      <c r="B49" s="6"/>
      <c r="C49" s="60"/>
      <c r="D49" s="60"/>
      <c r="E49" s="60"/>
    </row>
    <row r="50" spans="1:5">
      <c r="A50" s="84"/>
      <c r="B50" s="6"/>
      <c r="C50" s="60"/>
      <c r="D50" s="60"/>
      <c r="E50" s="60"/>
    </row>
    <row r="51" spans="1:5">
      <c r="A51" s="84"/>
      <c r="B51" s="6"/>
      <c r="C51" s="60"/>
      <c r="D51" s="60"/>
      <c r="E51" s="60"/>
    </row>
    <row r="52" spans="1:5">
      <c r="A52" s="84"/>
      <c r="B52" s="6"/>
      <c r="C52" s="60"/>
      <c r="D52" s="60"/>
      <c r="E52" s="60"/>
    </row>
    <row r="53" spans="1:5">
      <c r="A53" s="84"/>
      <c r="B53" s="6"/>
      <c r="C53" s="60"/>
      <c r="D53" s="60"/>
      <c r="E53" s="60"/>
    </row>
    <row r="54" spans="1:5">
      <c r="A54" s="43"/>
      <c r="C54" s="12"/>
      <c r="D54" s="12"/>
    </row>
    <row r="55" spans="1:5">
      <c r="A55" s="43"/>
      <c r="C55" s="12"/>
      <c r="D55" s="12"/>
    </row>
    <row r="56" spans="1:5">
      <c r="A56" s="43"/>
      <c r="C56" s="12"/>
      <c r="D56" s="12"/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6">
    <tabColor rgb="FF00B0F0"/>
  </sheetPr>
  <dimension ref="A1:DZ373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L7" sqref="L7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Índice!BD38</f>
        <v>Gráfico 54 - Estoque X Aposentadoria de CBIO 2023</v>
      </c>
      <c r="D5" s="13"/>
    </row>
    <row r="6" spans="1:130">
      <c r="C6" s="63"/>
    </row>
    <row r="7" spans="1:130" ht="30">
      <c r="A7" s="69" t="s">
        <v>250</v>
      </c>
      <c r="C7" s="47" t="s">
        <v>251</v>
      </c>
      <c r="D7" s="47" t="s">
        <v>252</v>
      </c>
      <c r="E7" s="47" t="s">
        <v>253</v>
      </c>
      <c r="F7" s="47" t="s">
        <v>254</v>
      </c>
      <c r="G7" s="47" t="s">
        <v>268</v>
      </c>
    </row>
    <row r="8" spans="1:130">
      <c r="B8" s="4"/>
      <c r="C8" s="32" t="s">
        <v>255</v>
      </c>
      <c r="D8" s="32"/>
      <c r="E8" s="32"/>
      <c r="F8" s="30"/>
      <c r="G8" s="30"/>
    </row>
    <row r="9" spans="1:130">
      <c r="A9" s="24">
        <v>44927</v>
      </c>
      <c r="B9" s="6"/>
      <c r="C9" s="50">
        <v>8440834</v>
      </c>
      <c r="D9" s="50">
        <v>14843819</v>
      </c>
      <c r="E9" s="50">
        <v>672512</v>
      </c>
      <c r="F9" s="50">
        <v>20707459</v>
      </c>
      <c r="G9" s="50">
        <v>37468976</v>
      </c>
      <c r="H9" s="11"/>
      <c r="I9" s="41"/>
    </row>
    <row r="10" spans="1:130">
      <c r="A10" s="24">
        <v>44958</v>
      </c>
      <c r="B10" s="6"/>
      <c r="C10" s="50">
        <v>7979046</v>
      </c>
      <c r="D10" s="50">
        <v>17533280</v>
      </c>
      <c r="E10" s="50">
        <v>848695</v>
      </c>
      <c r="F10" s="50">
        <v>20860252</v>
      </c>
      <c r="G10" s="50">
        <v>37468976</v>
      </c>
      <c r="I10" s="41"/>
    </row>
    <row r="11" spans="1:130">
      <c r="A11" s="24">
        <v>44986</v>
      </c>
      <c r="B11" s="6"/>
      <c r="C11" s="50">
        <v>8150933</v>
      </c>
      <c r="D11" s="50">
        <v>15884613</v>
      </c>
      <c r="E11" s="50">
        <v>775313</v>
      </c>
      <c r="F11" s="50">
        <v>25411141</v>
      </c>
      <c r="G11" s="50">
        <v>37468976</v>
      </c>
      <c r="J11" s="41"/>
    </row>
    <row r="12" spans="1:130">
      <c r="A12" s="24">
        <v>45017</v>
      </c>
      <c r="B12" s="6"/>
      <c r="C12" s="50">
        <v>7951180</v>
      </c>
      <c r="D12" s="50">
        <v>17346651</v>
      </c>
      <c r="E12" s="50">
        <v>844667</v>
      </c>
      <c r="F12" s="50">
        <v>26092332</v>
      </c>
      <c r="G12" s="50">
        <v>37468976</v>
      </c>
      <c r="J12" s="41"/>
    </row>
    <row r="13" spans="1:130">
      <c r="A13" s="24">
        <v>45047</v>
      </c>
      <c r="B13" s="6"/>
      <c r="C13" s="50">
        <v>6763034</v>
      </c>
      <c r="D13" s="50">
        <v>21088772</v>
      </c>
      <c r="E13" s="50">
        <v>1011424</v>
      </c>
      <c r="F13" s="50">
        <v>26599222</v>
      </c>
      <c r="G13" s="50">
        <v>37468976</v>
      </c>
    </row>
    <row r="14" spans="1:130">
      <c r="A14" s="24">
        <v>45078</v>
      </c>
      <c r="B14" s="6"/>
      <c r="C14" s="50">
        <v>6394100</v>
      </c>
      <c r="D14" s="50">
        <v>21989453</v>
      </c>
      <c r="E14" s="50">
        <v>1189524</v>
      </c>
      <c r="F14" s="50">
        <v>28683283</v>
      </c>
      <c r="G14" s="50">
        <v>37468976</v>
      </c>
    </row>
    <row r="15" spans="1:130">
      <c r="A15" s="24">
        <v>45108</v>
      </c>
      <c r="B15" s="6"/>
      <c r="C15" s="50">
        <v>7017661</v>
      </c>
      <c r="D15" s="50">
        <v>21838078</v>
      </c>
      <c r="E15" s="50">
        <v>1176369</v>
      </c>
      <c r="F15" s="50">
        <v>31039241</v>
      </c>
      <c r="G15" s="50">
        <v>37468976</v>
      </c>
    </row>
    <row r="16" spans="1:130">
      <c r="A16" s="24">
        <v>45139</v>
      </c>
      <c r="B16" s="6"/>
      <c r="C16" s="50">
        <v>8163769</v>
      </c>
      <c r="D16" s="50">
        <v>20414761</v>
      </c>
      <c r="E16" s="50">
        <v>1154300</v>
      </c>
      <c r="F16" s="50">
        <v>34173246</v>
      </c>
      <c r="G16" s="50">
        <v>37468976</v>
      </c>
      <c r="H16" s="168"/>
    </row>
    <row r="17" spans="1:12">
      <c r="A17" s="24">
        <v>45170</v>
      </c>
      <c r="B17" s="6"/>
      <c r="C17" s="50">
        <v>8907467</v>
      </c>
      <c r="D17" s="50">
        <v>17833774</v>
      </c>
      <c r="E17" s="50">
        <v>1208244</v>
      </c>
      <c r="F17" s="50">
        <v>1688296</v>
      </c>
      <c r="G17" s="50">
        <v>37468976</v>
      </c>
      <c r="J17" s="41"/>
    </row>
    <row r="18" spans="1:12">
      <c r="A18" s="24">
        <v>45200</v>
      </c>
      <c r="B18" s="6"/>
      <c r="C18" s="50">
        <v>9262232</v>
      </c>
      <c r="D18" s="50">
        <v>19372295</v>
      </c>
      <c r="E18" s="50">
        <v>1209019</v>
      </c>
      <c r="F18" s="50">
        <v>2823969</v>
      </c>
      <c r="G18" s="50">
        <v>37468976</v>
      </c>
      <c r="J18" s="41"/>
    </row>
    <row r="19" spans="1:12">
      <c r="A19" s="24">
        <v>45231</v>
      </c>
      <c r="B19" s="6"/>
      <c r="C19" s="50">
        <v>9723275</v>
      </c>
      <c r="D19" s="50">
        <v>20882865</v>
      </c>
      <c r="E19" s="50">
        <v>1284291</v>
      </c>
      <c r="F19" s="50">
        <v>5146656</v>
      </c>
      <c r="G19" s="50">
        <v>37468976</v>
      </c>
    </row>
    <row r="20" spans="1:12">
      <c r="A20" s="24">
        <v>45261</v>
      </c>
      <c r="B20" s="6"/>
      <c r="C20" s="50">
        <v>8946390</v>
      </c>
      <c r="D20" s="50">
        <v>17935183</v>
      </c>
      <c r="E20" s="50">
        <v>1395342</v>
      </c>
      <c r="F20" s="50">
        <v>11097103</v>
      </c>
      <c r="G20" s="50">
        <v>37468976</v>
      </c>
      <c r="L20" s="12"/>
    </row>
    <row r="21" spans="1:12">
      <c r="A21" s="24">
        <v>45292</v>
      </c>
      <c r="B21" s="6"/>
      <c r="C21" s="50">
        <v>8977691</v>
      </c>
      <c r="D21" s="50">
        <v>20605271</v>
      </c>
      <c r="E21" s="50">
        <v>1239248</v>
      </c>
      <c r="F21" s="50">
        <v>11855015</v>
      </c>
      <c r="G21" s="50">
        <v>37468976</v>
      </c>
    </row>
    <row r="22" spans="1:12">
      <c r="A22" s="24">
        <v>45323</v>
      </c>
      <c r="B22" s="6"/>
      <c r="C22" s="50">
        <v>8761117</v>
      </c>
      <c r="D22" s="50">
        <v>23686915</v>
      </c>
      <c r="E22" s="50">
        <v>518641</v>
      </c>
      <c r="F22" s="50">
        <v>12993265</v>
      </c>
      <c r="G22" s="50">
        <v>37468976</v>
      </c>
    </row>
    <row r="23" spans="1:12">
      <c r="A23" s="24">
        <v>45352</v>
      </c>
      <c r="B23" s="6"/>
      <c r="C23" s="50">
        <v>9498384</v>
      </c>
      <c r="D23" s="50">
        <v>7778117</v>
      </c>
      <c r="E23" s="50">
        <v>650596</v>
      </c>
      <c r="F23" s="50">
        <v>31853726</v>
      </c>
      <c r="G23" s="50">
        <v>37468976</v>
      </c>
    </row>
    <row r="24" spans="1:12">
      <c r="A24" s="84"/>
      <c r="B24" s="6"/>
      <c r="C24" s="50"/>
      <c r="D24" s="50"/>
      <c r="E24" s="50"/>
      <c r="F24" s="50"/>
      <c r="G24" s="50"/>
    </row>
    <row r="25" spans="1:12">
      <c r="A25" s="84"/>
      <c r="B25" s="6"/>
      <c r="C25" s="50"/>
      <c r="D25" s="50"/>
      <c r="E25" s="50"/>
      <c r="F25" s="50"/>
      <c r="G25" s="50"/>
    </row>
    <row r="26" spans="1:12">
      <c r="A26" s="84"/>
      <c r="B26" s="6"/>
      <c r="C26" s="50"/>
      <c r="D26" s="50"/>
      <c r="E26" s="50"/>
      <c r="F26" s="50"/>
      <c r="G26" s="50"/>
    </row>
    <row r="27" spans="1:12">
      <c r="A27" s="84"/>
      <c r="B27" s="6"/>
      <c r="C27" s="50"/>
      <c r="D27" s="50"/>
      <c r="E27" s="50"/>
      <c r="F27" s="50"/>
      <c r="G27" s="50"/>
    </row>
    <row r="28" spans="1:12">
      <c r="A28" s="84"/>
      <c r="B28" s="6"/>
      <c r="C28" s="50"/>
      <c r="D28" s="50"/>
      <c r="E28" s="50"/>
      <c r="F28" s="50"/>
      <c r="G28" s="50"/>
    </row>
    <row r="29" spans="1:12">
      <c r="A29" s="84"/>
      <c r="B29" s="6"/>
      <c r="C29" s="50"/>
      <c r="D29" s="50"/>
      <c r="E29" s="50"/>
      <c r="F29" s="50"/>
      <c r="G29" s="50"/>
    </row>
    <row r="30" spans="1:12">
      <c r="A30" s="84"/>
      <c r="B30" s="6"/>
      <c r="C30" s="50"/>
      <c r="D30" s="50"/>
      <c r="E30" s="50"/>
      <c r="F30" s="50"/>
      <c r="G30" s="50"/>
    </row>
    <row r="31" spans="1:12">
      <c r="A31" s="84"/>
      <c r="B31" s="6"/>
      <c r="C31" s="50"/>
      <c r="D31" s="50"/>
      <c r="E31" s="50"/>
      <c r="F31" s="50"/>
      <c r="G31" s="50"/>
    </row>
    <row r="32" spans="1:12">
      <c r="A32" s="84"/>
      <c r="B32" s="6"/>
      <c r="C32" s="50"/>
      <c r="D32" s="50"/>
      <c r="E32" s="50"/>
      <c r="F32" s="50"/>
      <c r="G32" s="50"/>
    </row>
    <row r="33" spans="1:7">
      <c r="A33" s="84"/>
      <c r="B33" s="6"/>
      <c r="C33" s="50"/>
      <c r="D33" s="50"/>
      <c r="E33" s="50"/>
      <c r="F33" s="50"/>
      <c r="G33" s="50"/>
    </row>
    <row r="34" spans="1:7">
      <c r="A34" s="84"/>
      <c r="B34" s="6"/>
      <c r="C34" s="50"/>
      <c r="D34" s="50"/>
      <c r="E34" s="50"/>
      <c r="F34" s="50"/>
      <c r="G34" s="50"/>
    </row>
    <row r="35" spans="1:7">
      <c r="A35" s="84"/>
      <c r="B35" s="6"/>
      <c r="C35" s="50"/>
      <c r="D35" s="50"/>
      <c r="E35" s="50"/>
      <c r="F35" s="50"/>
      <c r="G35" s="50"/>
    </row>
    <row r="36" spans="1:7">
      <c r="A36" s="84"/>
      <c r="B36" s="6"/>
      <c r="C36" s="50"/>
      <c r="D36" s="50"/>
      <c r="E36" s="50"/>
      <c r="F36" s="50"/>
      <c r="G36" s="50"/>
    </row>
    <row r="37" spans="1:7">
      <c r="A37" s="84"/>
      <c r="B37" s="6"/>
      <c r="C37" s="50"/>
      <c r="D37" s="50"/>
      <c r="E37" s="50"/>
      <c r="F37" s="50"/>
      <c r="G37" s="50"/>
    </row>
    <row r="38" spans="1:7">
      <c r="A38" s="84"/>
      <c r="B38" s="6"/>
      <c r="C38" s="50"/>
      <c r="D38" s="50"/>
      <c r="E38" s="50"/>
      <c r="F38" s="50"/>
      <c r="G38" s="50"/>
    </row>
    <row r="39" spans="1:7">
      <c r="A39" s="84"/>
      <c r="B39" s="6"/>
      <c r="C39" s="50"/>
      <c r="D39" s="50"/>
      <c r="E39" s="50"/>
      <c r="F39" s="50"/>
      <c r="G39" s="50"/>
    </row>
    <row r="40" spans="1:7">
      <c r="A40" s="84"/>
      <c r="B40" s="6"/>
      <c r="C40" s="50"/>
      <c r="D40" s="50"/>
      <c r="E40" s="50"/>
      <c r="F40" s="50"/>
      <c r="G40" s="50"/>
    </row>
    <row r="41" spans="1:7">
      <c r="A41" s="84"/>
      <c r="B41" s="6"/>
      <c r="C41" s="50"/>
      <c r="D41" s="50"/>
      <c r="E41" s="50"/>
      <c r="F41" s="50"/>
      <c r="G41" s="50"/>
    </row>
    <row r="42" spans="1:7">
      <c r="A42" s="84"/>
      <c r="B42" s="6"/>
      <c r="C42" s="50"/>
      <c r="D42" s="50"/>
      <c r="E42" s="50"/>
      <c r="F42" s="50"/>
      <c r="G42" s="50"/>
    </row>
    <row r="43" spans="1:7">
      <c r="A43" s="84"/>
      <c r="B43" s="6"/>
      <c r="C43" s="50"/>
      <c r="D43" s="50"/>
      <c r="E43" s="50"/>
      <c r="F43" s="50"/>
      <c r="G43" s="50"/>
    </row>
    <row r="44" spans="1:7">
      <c r="A44" s="84"/>
      <c r="B44" s="6"/>
      <c r="C44" s="50"/>
      <c r="D44" s="50"/>
      <c r="E44" s="50"/>
      <c r="F44" s="50"/>
      <c r="G44" s="50"/>
    </row>
    <row r="45" spans="1:7">
      <c r="A45" s="84"/>
      <c r="B45" s="6"/>
      <c r="C45" s="50"/>
      <c r="D45" s="50"/>
      <c r="E45" s="50"/>
      <c r="F45" s="50"/>
      <c r="G45" s="50"/>
    </row>
    <row r="46" spans="1:7">
      <c r="A46" s="84"/>
      <c r="B46" s="6"/>
      <c r="C46" s="50"/>
      <c r="D46" s="50"/>
      <c r="E46" s="50"/>
      <c r="F46" s="50"/>
      <c r="G46" s="50"/>
    </row>
    <row r="47" spans="1:7">
      <c r="A47" s="84"/>
      <c r="B47" s="6"/>
      <c r="C47" s="50"/>
      <c r="D47" s="50"/>
      <c r="E47" s="50"/>
      <c r="F47" s="50"/>
      <c r="G47" s="50"/>
    </row>
    <row r="48" spans="1:7">
      <c r="A48" s="84"/>
      <c r="B48" s="6"/>
      <c r="C48" s="50"/>
      <c r="D48" s="50"/>
      <c r="E48" s="50"/>
      <c r="F48" s="50"/>
      <c r="G48" s="50"/>
    </row>
    <row r="49" spans="1:7">
      <c r="A49" s="84"/>
      <c r="B49" s="6"/>
      <c r="C49" s="50"/>
      <c r="D49" s="50"/>
      <c r="E49" s="50"/>
      <c r="F49" s="50"/>
      <c r="G49" s="50"/>
    </row>
    <row r="50" spans="1:7">
      <c r="A50" s="84"/>
      <c r="B50" s="6"/>
      <c r="C50" s="50"/>
      <c r="D50" s="50"/>
      <c r="E50" s="50"/>
      <c r="F50" s="50"/>
      <c r="G50" s="50"/>
    </row>
    <row r="51" spans="1:7">
      <c r="A51" s="84"/>
      <c r="B51" s="6"/>
      <c r="C51" s="50"/>
      <c r="D51" s="50"/>
      <c r="E51" s="50"/>
      <c r="F51" s="50"/>
      <c r="G51" s="50"/>
    </row>
    <row r="52" spans="1:7">
      <c r="A52" s="84"/>
      <c r="B52" s="6"/>
      <c r="C52" s="50"/>
      <c r="D52" s="50"/>
      <c r="E52" s="50"/>
      <c r="F52" s="50"/>
      <c r="G52" s="50"/>
    </row>
    <row r="53" spans="1:7">
      <c r="A53" s="84"/>
      <c r="B53" s="6"/>
      <c r="C53" s="50"/>
      <c r="D53" s="50"/>
      <c r="E53" s="50"/>
      <c r="F53" s="50"/>
      <c r="G53" s="50"/>
    </row>
    <row r="54" spans="1:7">
      <c r="A54" s="84"/>
      <c r="C54" s="50"/>
      <c r="D54" s="50"/>
      <c r="E54" s="50"/>
      <c r="F54" s="50"/>
      <c r="G54" s="50"/>
    </row>
    <row r="55" spans="1:7">
      <c r="A55" s="84"/>
      <c r="C55" s="50"/>
      <c r="D55" s="50"/>
      <c r="E55" s="50"/>
      <c r="F55" s="50"/>
      <c r="G55" s="50"/>
    </row>
    <row r="56" spans="1:7">
      <c r="A56" s="84"/>
      <c r="C56" s="50"/>
      <c r="D56" s="50"/>
      <c r="E56" s="50"/>
      <c r="F56" s="50"/>
      <c r="G56" s="50"/>
    </row>
    <row r="57" spans="1:7">
      <c r="A57" s="84"/>
      <c r="C57" s="50"/>
      <c r="D57" s="50"/>
      <c r="E57" s="50"/>
      <c r="F57" s="50"/>
      <c r="G57" s="50"/>
    </row>
    <row r="58" spans="1:7">
      <c r="A58" s="84"/>
      <c r="C58" s="50"/>
      <c r="D58" s="50"/>
      <c r="E58" s="50"/>
      <c r="F58" s="50"/>
      <c r="G58" s="50"/>
    </row>
    <row r="59" spans="1:7">
      <c r="A59" s="84"/>
      <c r="C59" s="50"/>
      <c r="D59" s="50"/>
      <c r="E59" s="50"/>
      <c r="F59" s="50"/>
      <c r="G59" s="50"/>
    </row>
    <row r="60" spans="1:7">
      <c r="A60" s="84"/>
      <c r="C60" s="50"/>
      <c r="D60" s="50"/>
      <c r="E60" s="50"/>
      <c r="F60" s="50"/>
      <c r="G60" s="50"/>
    </row>
    <row r="61" spans="1:7">
      <c r="A61" s="84"/>
      <c r="C61" s="50"/>
      <c r="D61" s="50"/>
      <c r="E61" s="50"/>
      <c r="F61" s="50"/>
      <c r="G61" s="50"/>
    </row>
    <row r="62" spans="1:7">
      <c r="A62" s="84"/>
      <c r="C62" s="50"/>
      <c r="D62" s="50"/>
      <c r="E62" s="50"/>
      <c r="F62" s="50"/>
      <c r="G62" s="50"/>
    </row>
    <row r="63" spans="1:7">
      <c r="A63" s="84"/>
      <c r="C63" s="50"/>
      <c r="D63" s="50"/>
      <c r="E63" s="50"/>
      <c r="F63" s="50"/>
      <c r="G63" s="50"/>
    </row>
    <row r="64" spans="1:7">
      <c r="A64" s="84"/>
      <c r="C64" s="50"/>
      <c r="D64" s="50"/>
      <c r="E64" s="50"/>
      <c r="F64" s="50"/>
      <c r="G64" s="50"/>
    </row>
    <row r="65" spans="1:7">
      <c r="A65" s="84"/>
      <c r="C65" s="50"/>
      <c r="D65" s="50"/>
      <c r="E65" s="50"/>
      <c r="F65" s="50"/>
      <c r="G65" s="50"/>
    </row>
    <row r="66" spans="1:7">
      <c r="A66" s="84"/>
      <c r="C66" s="50"/>
      <c r="D66" s="50"/>
      <c r="E66" s="50"/>
      <c r="F66" s="50"/>
      <c r="G66" s="50"/>
    </row>
    <row r="67" spans="1:7">
      <c r="A67" s="84"/>
      <c r="C67" s="50"/>
      <c r="D67" s="50"/>
      <c r="E67" s="50"/>
      <c r="F67" s="50"/>
      <c r="G67" s="50"/>
    </row>
    <row r="68" spans="1:7">
      <c r="A68" s="84"/>
      <c r="C68" s="50"/>
      <c r="D68" s="50"/>
      <c r="E68" s="50"/>
      <c r="F68" s="50"/>
      <c r="G68" s="50"/>
    </row>
    <row r="69" spans="1:7">
      <c r="A69" s="84"/>
      <c r="C69" s="50"/>
      <c r="D69" s="50"/>
      <c r="E69" s="50"/>
      <c r="F69" s="50"/>
      <c r="G69" s="50"/>
    </row>
    <row r="70" spans="1:7">
      <c r="A70" s="84"/>
      <c r="C70" s="50"/>
      <c r="D70" s="50"/>
      <c r="E70" s="50"/>
      <c r="F70" s="50"/>
      <c r="G70" s="50"/>
    </row>
    <row r="71" spans="1:7">
      <c r="A71" s="84"/>
      <c r="C71" s="50"/>
      <c r="D71" s="50"/>
      <c r="E71" s="50"/>
      <c r="F71" s="50"/>
      <c r="G71" s="50"/>
    </row>
    <row r="72" spans="1:7">
      <c r="A72" s="84"/>
      <c r="C72" s="50"/>
      <c r="D72" s="50"/>
      <c r="E72" s="50"/>
      <c r="F72" s="50"/>
      <c r="G72" s="50"/>
    </row>
    <row r="73" spans="1:7">
      <c r="A73" s="84"/>
      <c r="C73" s="50"/>
      <c r="D73" s="50"/>
      <c r="E73" s="50"/>
      <c r="F73" s="50"/>
      <c r="G73" s="50"/>
    </row>
    <row r="74" spans="1:7">
      <c r="A74" s="84"/>
      <c r="C74" s="50"/>
      <c r="D74" s="50"/>
      <c r="E74" s="50"/>
      <c r="F74" s="50"/>
      <c r="G74" s="50"/>
    </row>
    <row r="75" spans="1:7">
      <c r="A75" s="84"/>
      <c r="C75" s="50"/>
      <c r="D75" s="50"/>
      <c r="E75" s="50"/>
      <c r="F75" s="50"/>
      <c r="G75" s="50"/>
    </row>
    <row r="76" spans="1:7">
      <c r="A76" s="84"/>
      <c r="C76" s="50"/>
      <c r="D76" s="50"/>
      <c r="E76" s="50"/>
      <c r="F76" s="50"/>
      <c r="G76" s="50"/>
    </row>
    <row r="77" spans="1:7">
      <c r="A77" s="84"/>
      <c r="C77" s="50"/>
      <c r="D77" s="50"/>
      <c r="E77" s="50"/>
      <c r="F77" s="50"/>
      <c r="G77" s="50"/>
    </row>
    <row r="78" spans="1:7">
      <c r="A78" s="84"/>
      <c r="C78" s="50"/>
      <c r="D78" s="50"/>
      <c r="E78" s="50"/>
      <c r="F78" s="50"/>
      <c r="G78" s="50"/>
    </row>
    <row r="79" spans="1:7">
      <c r="A79" s="84"/>
      <c r="C79" s="50"/>
      <c r="D79" s="50"/>
      <c r="E79" s="50"/>
      <c r="F79" s="50"/>
      <c r="G79" s="50"/>
    </row>
    <row r="80" spans="1:7">
      <c r="A80" s="84"/>
      <c r="C80" s="50"/>
      <c r="D80" s="50"/>
      <c r="E80" s="50"/>
      <c r="F80" s="50"/>
      <c r="G80" s="50"/>
    </row>
    <row r="81" spans="1:7">
      <c r="A81" s="84"/>
      <c r="C81" s="50"/>
      <c r="D81" s="50"/>
      <c r="E81" s="50"/>
      <c r="F81" s="50"/>
      <c r="G81" s="50"/>
    </row>
    <row r="82" spans="1:7">
      <c r="A82" s="84"/>
      <c r="C82" s="50"/>
      <c r="D82" s="50"/>
      <c r="E82" s="50"/>
      <c r="F82" s="50"/>
      <c r="G82" s="50"/>
    </row>
    <row r="83" spans="1:7">
      <c r="A83" s="84"/>
      <c r="C83" s="50"/>
      <c r="D83" s="50"/>
      <c r="E83" s="50"/>
      <c r="F83" s="50"/>
      <c r="G83" s="50"/>
    </row>
    <row r="84" spans="1:7">
      <c r="A84" s="84"/>
      <c r="C84" s="50"/>
      <c r="D84" s="50"/>
      <c r="E84" s="50"/>
      <c r="F84" s="50"/>
      <c r="G84" s="50"/>
    </row>
    <row r="85" spans="1:7">
      <c r="A85" s="84"/>
      <c r="C85" s="50"/>
      <c r="D85" s="50"/>
      <c r="E85" s="50"/>
      <c r="F85" s="50"/>
      <c r="G85" s="50"/>
    </row>
    <row r="86" spans="1:7">
      <c r="A86" s="84"/>
      <c r="C86" s="50"/>
      <c r="D86" s="50"/>
      <c r="E86" s="50"/>
      <c r="F86" s="50"/>
      <c r="G86" s="50"/>
    </row>
    <row r="87" spans="1:7">
      <c r="A87" s="84"/>
      <c r="C87" s="50"/>
      <c r="D87" s="50"/>
      <c r="E87" s="50"/>
      <c r="F87" s="50"/>
      <c r="G87" s="50"/>
    </row>
    <row r="88" spans="1:7">
      <c r="A88" s="84"/>
      <c r="C88" s="50"/>
      <c r="D88" s="50"/>
      <c r="E88" s="50"/>
      <c r="F88" s="50"/>
      <c r="G88" s="50"/>
    </row>
    <row r="89" spans="1:7">
      <c r="A89" s="84"/>
      <c r="C89" s="50"/>
      <c r="D89" s="50"/>
      <c r="E89" s="50"/>
      <c r="F89" s="50"/>
      <c r="G89" s="50"/>
    </row>
    <row r="90" spans="1:7">
      <c r="A90" s="84"/>
      <c r="C90" s="50"/>
      <c r="D90" s="50"/>
      <c r="E90" s="50"/>
      <c r="F90" s="50"/>
      <c r="G90" s="50"/>
    </row>
    <row r="91" spans="1:7">
      <c r="A91" s="84"/>
      <c r="C91" s="50"/>
      <c r="D91" s="50"/>
      <c r="E91" s="50"/>
      <c r="F91" s="50"/>
      <c r="G91" s="50"/>
    </row>
    <row r="92" spans="1:7">
      <c r="A92" s="84"/>
      <c r="C92" s="50"/>
      <c r="D92" s="50"/>
      <c r="E92" s="50"/>
      <c r="F92" s="50"/>
      <c r="G92" s="50"/>
    </row>
    <row r="93" spans="1:7">
      <c r="A93" s="84"/>
      <c r="C93" s="50"/>
      <c r="D93" s="50"/>
      <c r="E93" s="50"/>
      <c r="F93" s="50"/>
      <c r="G93" s="50"/>
    </row>
    <row r="94" spans="1:7">
      <c r="A94" s="84"/>
      <c r="C94" s="50"/>
      <c r="D94" s="50"/>
      <c r="E94" s="50"/>
      <c r="F94" s="50"/>
      <c r="G94" s="50"/>
    </row>
    <row r="95" spans="1:7">
      <c r="A95" s="84"/>
      <c r="C95" s="50"/>
      <c r="D95" s="50"/>
      <c r="E95" s="50"/>
      <c r="F95" s="50"/>
      <c r="G95" s="50"/>
    </row>
    <row r="96" spans="1:7">
      <c r="A96" s="84"/>
      <c r="C96" s="50"/>
      <c r="D96" s="50"/>
      <c r="E96" s="50"/>
      <c r="F96" s="50"/>
      <c r="G96" s="50"/>
    </row>
    <row r="97" spans="1:7">
      <c r="A97" s="84"/>
      <c r="C97" s="50"/>
      <c r="D97" s="50"/>
      <c r="E97" s="50"/>
      <c r="F97" s="50"/>
      <c r="G97" s="50"/>
    </row>
    <row r="98" spans="1:7">
      <c r="A98" s="84"/>
      <c r="C98" s="50"/>
      <c r="D98" s="50"/>
      <c r="E98" s="50"/>
      <c r="F98" s="50"/>
      <c r="G98" s="50"/>
    </row>
    <row r="99" spans="1:7">
      <c r="A99" s="84"/>
      <c r="C99" s="50"/>
      <c r="D99" s="50"/>
      <c r="E99" s="50"/>
      <c r="F99" s="50"/>
      <c r="G99" s="50"/>
    </row>
    <row r="100" spans="1:7">
      <c r="A100" s="84"/>
      <c r="C100" s="50"/>
      <c r="D100" s="50"/>
      <c r="E100" s="50"/>
      <c r="F100" s="50"/>
      <c r="G100" s="50"/>
    </row>
    <row r="101" spans="1:7">
      <c r="A101" s="84"/>
      <c r="C101" s="50"/>
      <c r="D101" s="50"/>
      <c r="E101" s="50"/>
      <c r="F101" s="50"/>
      <c r="G101" s="50"/>
    </row>
    <row r="102" spans="1:7">
      <c r="A102" s="84"/>
      <c r="C102" s="50"/>
      <c r="D102" s="50"/>
      <c r="E102" s="50"/>
      <c r="F102" s="50"/>
      <c r="G102" s="50"/>
    </row>
    <row r="103" spans="1:7">
      <c r="A103" s="84"/>
      <c r="C103" s="50"/>
      <c r="D103" s="50"/>
      <c r="E103" s="50"/>
      <c r="F103" s="50"/>
      <c r="G103" s="50"/>
    </row>
    <row r="104" spans="1:7">
      <c r="A104" s="84"/>
      <c r="C104" s="50"/>
      <c r="D104" s="50"/>
      <c r="E104" s="50"/>
      <c r="F104" s="50"/>
      <c r="G104" s="50"/>
    </row>
    <row r="105" spans="1:7">
      <c r="A105" s="84"/>
      <c r="C105" s="50"/>
      <c r="D105" s="50"/>
      <c r="E105" s="50"/>
      <c r="F105" s="50"/>
      <c r="G105" s="50"/>
    </row>
    <row r="106" spans="1:7">
      <c r="A106" s="84"/>
      <c r="C106" s="50"/>
      <c r="D106" s="50"/>
      <c r="E106" s="50"/>
      <c r="F106" s="50"/>
      <c r="G106" s="50"/>
    </row>
    <row r="107" spans="1:7">
      <c r="A107" s="84"/>
      <c r="C107" s="50"/>
      <c r="D107" s="50"/>
      <c r="E107" s="50"/>
      <c r="F107" s="50"/>
      <c r="G107" s="50"/>
    </row>
    <row r="108" spans="1:7">
      <c r="A108" s="84"/>
      <c r="C108" s="50"/>
      <c r="D108" s="50"/>
      <c r="E108" s="50"/>
      <c r="F108" s="50"/>
      <c r="G108" s="50"/>
    </row>
    <row r="109" spans="1:7">
      <c r="A109" s="84"/>
      <c r="C109" s="50"/>
      <c r="D109" s="50"/>
      <c r="E109" s="50"/>
      <c r="F109" s="50"/>
      <c r="G109" s="50"/>
    </row>
    <row r="110" spans="1:7">
      <c r="A110" s="84"/>
      <c r="C110" s="50"/>
      <c r="D110" s="50"/>
      <c r="E110" s="50"/>
      <c r="F110" s="50"/>
      <c r="G110" s="50"/>
    </row>
    <row r="111" spans="1:7">
      <c r="A111" s="84"/>
      <c r="C111" s="50"/>
      <c r="D111" s="50"/>
      <c r="E111" s="50"/>
      <c r="F111" s="50"/>
      <c r="G111" s="50"/>
    </row>
    <row r="112" spans="1:7">
      <c r="A112" s="84"/>
      <c r="C112" s="50"/>
      <c r="D112" s="50"/>
      <c r="E112" s="50"/>
      <c r="F112" s="50"/>
      <c r="G112" s="50"/>
    </row>
    <row r="113" spans="1:7">
      <c r="A113" s="84"/>
      <c r="C113" s="50"/>
      <c r="D113" s="50"/>
      <c r="E113" s="50"/>
      <c r="F113" s="50"/>
      <c r="G113" s="50"/>
    </row>
    <row r="114" spans="1:7">
      <c r="A114" s="84"/>
      <c r="C114" s="50"/>
      <c r="D114" s="50"/>
      <c r="E114" s="50"/>
      <c r="F114" s="50"/>
      <c r="G114" s="50"/>
    </row>
    <row r="115" spans="1:7">
      <c r="A115" s="84"/>
      <c r="C115" s="50"/>
      <c r="D115" s="50"/>
      <c r="E115" s="50"/>
      <c r="F115" s="50"/>
      <c r="G115" s="50"/>
    </row>
    <row r="116" spans="1:7">
      <c r="A116" s="84"/>
      <c r="C116" s="50"/>
      <c r="D116" s="50"/>
      <c r="E116" s="50"/>
      <c r="F116" s="50"/>
      <c r="G116" s="50"/>
    </row>
    <row r="117" spans="1:7">
      <c r="A117" s="84"/>
      <c r="C117" s="50"/>
      <c r="D117" s="50"/>
      <c r="E117" s="50"/>
      <c r="F117" s="50"/>
      <c r="G117" s="50"/>
    </row>
    <row r="118" spans="1:7">
      <c r="A118" s="84"/>
      <c r="C118" s="50"/>
      <c r="D118" s="50"/>
      <c r="E118" s="50"/>
      <c r="F118" s="50"/>
      <c r="G118" s="50"/>
    </row>
    <row r="119" spans="1:7">
      <c r="A119" s="84"/>
      <c r="C119" s="50"/>
      <c r="D119" s="50"/>
      <c r="E119" s="50"/>
      <c r="F119" s="50"/>
      <c r="G119" s="50"/>
    </row>
    <row r="120" spans="1:7">
      <c r="A120" s="84"/>
      <c r="C120" s="50"/>
      <c r="D120" s="50"/>
      <c r="E120" s="50"/>
      <c r="F120" s="50"/>
      <c r="G120" s="50"/>
    </row>
    <row r="121" spans="1:7">
      <c r="A121" s="84"/>
      <c r="C121" s="50"/>
      <c r="D121" s="50"/>
      <c r="E121" s="50"/>
      <c r="F121" s="50"/>
      <c r="G121" s="50"/>
    </row>
    <row r="122" spans="1:7">
      <c r="A122" s="84"/>
      <c r="C122" s="50"/>
      <c r="D122" s="50"/>
      <c r="E122" s="50"/>
      <c r="F122" s="50"/>
      <c r="G122" s="50"/>
    </row>
    <row r="123" spans="1:7">
      <c r="A123" s="84"/>
      <c r="C123" s="50"/>
      <c r="D123" s="50"/>
      <c r="E123" s="50"/>
      <c r="F123" s="50"/>
      <c r="G123" s="50"/>
    </row>
    <row r="124" spans="1:7">
      <c r="A124" s="84"/>
      <c r="C124" s="50"/>
      <c r="D124" s="50"/>
      <c r="E124" s="50"/>
      <c r="F124" s="50"/>
      <c r="G124" s="50"/>
    </row>
    <row r="125" spans="1:7">
      <c r="A125" s="84"/>
      <c r="C125" s="50"/>
      <c r="D125" s="50"/>
      <c r="E125" s="50"/>
      <c r="F125" s="50"/>
      <c r="G125" s="50"/>
    </row>
    <row r="126" spans="1:7">
      <c r="A126" s="84"/>
      <c r="C126" s="50"/>
      <c r="D126" s="50"/>
      <c r="E126" s="50"/>
      <c r="F126" s="50"/>
      <c r="G126" s="50"/>
    </row>
    <row r="127" spans="1:7">
      <c r="A127" s="84"/>
      <c r="C127" s="50"/>
      <c r="D127" s="50"/>
      <c r="E127" s="50"/>
      <c r="F127" s="50"/>
      <c r="G127" s="50"/>
    </row>
    <row r="128" spans="1:7">
      <c r="A128" s="84"/>
      <c r="C128" s="50"/>
      <c r="D128" s="50"/>
      <c r="E128" s="50"/>
      <c r="F128" s="50"/>
      <c r="G128" s="50"/>
    </row>
    <row r="129" spans="1:7">
      <c r="A129" s="84"/>
      <c r="C129" s="50"/>
      <c r="D129" s="50"/>
      <c r="E129" s="50"/>
      <c r="F129" s="50"/>
      <c r="G129" s="50"/>
    </row>
    <row r="130" spans="1:7">
      <c r="A130" s="84"/>
      <c r="C130" s="50"/>
      <c r="D130" s="50"/>
      <c r="E130" s="50"/>
      <c r="F130" s="50"/>
      <c r="G130" s="50"/>
    </row>
    <row r="131" spans="1:7">
      <c r="A131" s="84"/>
      <c r="C131" s="50"/>
      <c r="D131" s="50"/>
      <c r="E131" s="50"/>
      <c r="F131" s="50"/>
      <c r="G131" s="50"/>
    </row>
    <row r="132" spans="1:7">
      <c r="A132" s="84"/>
      <c r="C132" s="50"/>
      <c r="D132" s="50"/>
      <c r="E132" s="50"/>
      <c r="F132" s="50"/>
      <c r="G132" s="50"/>
    </row>
    <row r="133" spans="1:7">
      <c r="A133" s="84"/>
      <c r="C133" s="50"/>
      <c r="D133" s="50"/>
      <c r="E133" s="50"/>
      <c r="F133" s="50"/>
      <c r="G133" s="50"/>
    </row>
    <row r="134" spans="1:7">
      <c r="A134" s="84"/>
      <c r="C134" s="50"/>
      <c r="D134" s="50"/>
      <c r="E134" s="50"/>
      <c r="F134" s="50"/>
      <c r="G134" s="50"/>
    </row>
    <row r="135" spans="1:7">
      <c r="A135" s="84"/>
      <c r="C135" s="50"/>
      <c r="D135" s="50"/>
      <c r="E135" s="50"/>
      <c r="F135" s="50"/>
      <c r="G135" s="50"/>
    </row>
    <row r="136" spans="1:7">
      <c r="A136" s="84"/>
      <c r="C136" s="50"/>
      <c r="D136" s="50"/>
      <c r="E136" s="50"/>
      <c r="F136" s="50"/>
      <c r="G136" s="50"/>
    </row>
    <row r="137" spans="1:7">
      <c r="A137" s="84"/>
      <c r="C137" s="50"/>
      <c r="D137" s="50"/>
      <c r="E137" s="50"/>
      <c r="F137" s="50"/>
      <c r="G137" s="50"/>
    </row>
    <row r="138" spans="1:7">
      <c r="A138" s="84"/>
      <c r="C138" s="50"/>
      <c r="D138" s="50"/>
      <c r="E138" s="50"/>
      <c r="F138" s="50"/>
      <c r="G138" s="50"/>
    </row>
    <row r="139" spans="1:7">
      <c r="A139" s="84"/>
      <c r="C139" s="50"/>
      <c r="D139" s="50"/>
      <c r="E139" s="50"/>
      <c r="F139" s="50"/>
      <c r="G139" s="50"/>
    </row>
    <row r="140" spans="1:7">
      <c r="A140" s="84"/>
      <c r="C140" s="50"/>
      <c r="D140" s="50"/>
      <c r="E140" s="50"/>
      <c r="F140" s="50"/>
      <c r="G140" s="50"/>
    </row>
    <row r="141" spans="1:7">
      <c r="A141" s="84"/>
      <c r="C141" s="50"/>
      <c r="D141" s="50"/>
      <c r="E141" s="50"/>
      <c r="F141" s="50"/>
      <c r="G141" s="50"/>
    </row>
    <row r="142" spans="1:7">
      <c r="A142" s="84"/>
      <c r="C142" s="50"/>
      <c r="D142" s="50"/>
      <c r="E142" s="50"/>
      <c r="F142" s="50"/>
      <c r="G142" s="50"/>
    </row>
    <row r="143" spans="1:7">
      <c r="A143" s="84"/>
      <c r="C143" s="50"/>
      <c r="D143" s="50"/>
      <c r="E143" s="50"/>
      <c r="F143" s="50"/>
      <c r="G143" s="50"/>
    </row>
    <row r="144" spans="1:7">
      <c r="A144" s="84"/>
      <c r="C144" s="50"/>
      <c r="D144" s="50"/>
      <c r="E144" s="50"/>
      <c r="F144" s="50"/>
      <c r="G144" s="50"/>
    </row>
    <row r="145" spans="1:7">
      <c r="A145" s="84"/>
      <c r="C145" s="50"/>
      <c r="D145" s="50"/>
      <c r="E145" s="50"/>
      <c r="F145" s="50"/>
      <c r="G145" s="50"/>
    </row>
    <row r="146" spans="1:7">
      <c r="A146" s="84"/>
      <c r="C146" s="50"/>
      <c r="D146" s="50"/>
      <c r="E146" s="50"/>
      <c r="F146" s="50"/>
      <c r="G146" s="50"/>
    </row>
    <row r="147" spans="1:7">
      <c r="A147" s="84"/>
      <c r="C147" s="50"/>
      <c r="D147" s="50"/>
      <c r="E147" s="50"/>
      <c r="F147" s="50"/>
      <c r="G147" s="50"/>
    </row>
    <row r="148" spans="1:7">
      <c r="A148" s="84"/>
      <c r="C148" s="50"/>
      <c r="D148" s="50"/>
      <c r="E148" s="50"/>
      <c r="F148" s="50"/>
      <c r="G148" s="50"/>
    </row>
    <row r="149" spans="1:7">
      <c r="A149" s="84"/>
      <c r="C149" s="50"/>
      <c r="D149" s="50"/>
      <c r="E149" s="50"/>
      <c r="F149" s="50"/>
      <c r="G149" s="50"/>
    </row>
    <row r="150" spans="1:7">
      <c r="A150" s="84"/>
      <c r="C150" s="50"/>
      <c r="D150" s="50"/>
      <c r="E150" s="50"/>
      <c r="F150" s="50"/>
      <c r="G150" s="50"/>
    </row>
    <row r="151" spans="1:7">
      <c r="A151" s="84"/>
      <c r="C151" s="50"/>
      <c r="D151" s="50"/>
      <c r="E151" s="50"/>
      <c r="F151" s="50"/>
      <c r="G151" s="50"/>
    </row>
    <row r="152" spans="1:7">
      <c r="A152" s="84"/>
      <c r="C152" s="50"/>
      <c r="D152" s="50"/>
      <c r="E152" s="50"/>
      <c r="F152" s="50"/>
      <c r="G152" s="50"/>
    </row>
    <row r="153" spans="1:7">
      <c r="A153" s="84"/>
      <c r="C153" s="50"/>
      <c r="D153" s="50"/>
      <c r="E153" s="50"/>
      <c r="F153" s="50"/>
      <c r="G153" s="50"/>
    </row>
    <row r="154" spans="1:7">
      <c r="A154" s="84"/>
      <c r="C154" s="50"/>
      <c r="D154" s="50"/>
      <c r="E154" s="50"/>
      <c r="F154" s="50"/>
      <c r="G154" s="50"/>
    </row>
    <row r="155" spans="1:7">
      <c r="A155" s="84"/>
      <c r="C155" s="50"/>
      <c r="D155" s="50"/>
      <c r="E155" s="50"/>
      <c r="F155" s="50"/>
      <c r="G155" s="50"/>
    </row>
    <row r="156" spans="1:7">
      <c r="A156" s="84"/>
      <c r="C156" s="50"/>
      <c r="D156" s="50"/>
      <c r="E156" s="50"/>
      <c r="F156" s="50"/>
      <c r="G156" s="50"/>
    </row>
    <row r="157" spans="1:7">
      <c r="A157" s="84"/>
      <c r="C157" s="50"/>
      <c r="D157" s="50"/>
      <c r="E157" s="50"/>
      <c r="F157" s="50"/>
      <c r="G157" s="50"/>
    </row>
    <row r="158" spans="1:7">
      <c r="A158" s="84"/>
      <c r="C158" s="50"/>
      <c r="D158" s="50"/>
      <c r="E158" s="50"/>
      <c r="F158" s="50"/>
      <c r="G158" s="50"/>
    </row>
    <row r="159" spans="1:7">
      <c r="A159" s="84"/>
      <c r="C159" s="50"/>
      <c r="D159" s="50"/>
      <c r="E159" s="50"/>
      <c r="F159" s="50"/>
      <c r="G159" s="50"/>
    </row>
    <row r="160" spans="1:7">
      <c r="A160" s="84"/>
      <c r="C160" s="50"/>
      <c r="D160" s="50"/>
      <c r="E160" s="50"/>
      <c r="F160" s="50"/>
      <c r="G160" s="50"/>
    </row>
    <row r="161" spans="1:7">
      <c r="A161" s="84"/>
      <c r="C161" s="50"/>
      <c r="D161" s="50"/>
      <c r="E161" s="50"/>
      <c r="F161" s="50"/>
      <c r="G161" s="50"/>
    </row>
    <row r="162" spans="1:7">
      <c r="A162" s="84"/>
      <c r="C162" s="50"/>
      <c r="D162" s="50"/>
      <c r="E162" s="50"/>
      <c r="F162" s="50"/>
      <c r="G162" s="50"/>
    </row>
    <row r="163" spans="1:7">
      <c r="A163" s="84"/>
      <c r="C163" s="50"/>
      <c r="D163" s="50"/>
      <c r="E163" s="50"/>
      <c r="F163" s="50"/>
      <c r="G163" s="50"/>
    </row>
    <row r="164" spans="1:7">
      <c r="A164" s="84"/>
      <c r="C164" s="50"/>
      <c r="D164" s="50"/>
      <c r="E164" s="50"/>
      <c r="F164" s="50"/>
      <c r="G164" s="50"/>
    </row>
    <row r="165" spans="1:7">
      <c r="A165" s="84"/>
      <c r="C165" s="50"/>
      <c r="D165" s="50"/>
      <c r="E165" s="50"/>
      <c r="F165" s="50"/>
      <c r="G165" s="50"/>
    </row>
    <row r="166" spans="1:7">
      <c r="A166" s="84"/>
      <c r="C166" s="50"/>
      <c r="D166" s="50"/>
      <c r="E166" s="50"/>
      <c r="F166" s="50"/>
      <c r="G166" s="50"/>
    </row>
    <row r="167" spans="1:7">
      <c r="A167" s="84"/>
      <c r="C167" s="50"/>
      <c r="D167" s="50"/>
      <c r="E167" s="50"/>
      <c r="F167" s="50"/>
      <c r="G167" s="50"/>
    </row>
    <row r="168" spans="1:7">
      <c r="A168" s="84"/>
      <c r="C168" s="50"/>
      <c r="D168" s="50"/>
      <c r="E168" s="50"/>
      <c r="F168" s="50"/>
      <c r="G168" s="50"/>
    </row>
    <row r="169" spans="1:7">
      <c r="A169" s="84"/>
      <c r="C169" s="50"/>
      <c r="D169" s="50"/>
      <c r="E169" s="50"/>
      <c r="F169" s="50"/>
      <c r="G169" s="50"/>
    </row>
    <row r="170" spans="1:7">
      <c r="A170" s="84"/>
      <c r="C170" s="50"/>
      <c r="D170" s="50"/>
      <c r="E170" s="50"/>
      <c r="F170" s="50"/>
      <c r="G170" s="50"/>
    </row>
    <row r="171" spans="1:7">
      <c r="A171" s="84"/>
      <c r="C171" s="50"/>
      <c r="D171" s="50"/>
      <c r="E171" s="50"/>
      <c r="F171" s="50"/>
      <c r="G171" s="50"/>
    </row>
    <row r="172" spans="1:7">
      <c r="A172" s="84"/>
      <c r="C172" s="50"/>
      <c r="D172" s="50"/>
      <c r="E172" s="50"/>
      <c r="F172" s="50"/>
      <c r="G172" s="50"/>
    </row>
    <row r="173" spans="1:7">
      <c r="A173" s="84"/>
      <c r="C173" s="50"/>
      <c r="D173" s="50"/>
      <c r="E173" s="50"/>
      <c r="F173" s="50"/>
      <c r="G173" s="50"/>
    </row>
    <row r="174" spans="1:7">
      <c r="A174" s="84"/>
      <c r="C174" s="50"/>
      <c r="D174" s="50"/>
      <c r="E174" s="50"/>
      <c r="F174" s="50"/>
      <c r="G174" s="50"/>
    </row>
    <row r="175" spans="1:7">
      <c r="A175" s="84"/>
      <c r="C175" s="50"/>
      <c r="D175" s="50"/>
      <c r="E175" s="50"/>
      <c r="F175" s="50"/>
      <c r="G175" s="50"/>
    </row>
    <row r="176" spans="1:7">
      <c r="A176" s="84"/>
      <c r="C176" s="50"/>
      <c r="D176" s="50"/>
      <c r="E176" s="50"/>
      <c r="F176" s="50"/>
      <c r="G176" s="50"/>
    </row>
    <row r="177" spans="1:7">
      <c r="A177" s="84"/>
      <c r="C177" s="50"/>
      <c r="D177" s="50"/>
      <c r="E177" s="50"/>
      <c r="F177" s="50"/>
      <c r="G177" s="50"/>
    </row>
    <row r="178" spans="1:7">
      <c r="A178" s="84"/>
      <c r="C178" s="50"/>
      <c r="D178" s="50"/>
      <c r="E178" s="50"/>
      <c r="F178" s="50"/>
      <c r="G178" s="50"/>
    </row>
    <row r="179" spans="1:7">
      <c r="A179" s="84"/>
      <c r="C179" s="50"/>
      <c r="D179" s="50"/>
      <c r="E179" s="50"/>
      <c r="F179" s="50"/>
      <c r="G179" s="50"/>
    </row>
    <row r="180" spans="1:7">
      <c r="A180" s="84"/>
      <c r="C180" s="50"/>
      <c r="D180" s="50"/>
      <c r="E180" s="50"/>
      <c r="F180" s="50"/>
      <c r="G180" s="50"/>
    </row>
    <row r="181" spans="1:7">
      <c r="A181" s="84"/>
      <c r="C181" s="50"/>
      <c r="D181" s="50"/>
      <c r="E181" s="50"/>
      <c r="F181" s="50"/>
      <c r="G181" s="50"/>
    </row>
    <row r="182" spans="1:7">
      <c r="A182" s="84"/>
      <c r="C182" s="50"/>
      <c r="D182" s="50"/>
      <c r="E182" s="50"/>
      <c r="F182" s="50"/>
      <c r="G182" s="50"/>
    </row>
    <row r="183" spans="1:7">
      <c r="A183" s="84"/>
      <c r="C183" s="50"/>
      <c r="D183" s="50"/>
      <c r="E183" s="50"/>
      <c r="F183" s="50"/>
      <c r="G183" s="50"/>
    </row>
    <row r="184" spans="1:7">
      <c r="A184" s="84"/>
      <c r="C184" s="50"/>
      <c r="D184" s="50"/>
      <c r="E184" s="50"/>
      <c r="F184" s="50"/>
      <c r="G184" s="50"/>
    </row>
    <row r="185" spans="1:7">
      <c r="A185" s="84"/>
      <c r="C185" s="50"/>
      <c r="D185" s="50"/>
      <c r="E185" s="50"/>
      <c r="F185" s="50"/>
      <c r="G185" s="50"/>
    </row>
    <row r="186" spans="1:7">
      <c r="A186" s="84"/>
      <c r="C186" s="50"/>
      <c r="D186" s="50"/>
      <c r="E186" s="50"/>
      <c r="F186" s="50"/>
      <c r="G186" s="50"/>
    </row>
    <row r="187" spans="1:7">
      <c r="A187" s="84"/>
      <c r="C187" s="50"/>
      <c r="D187" s="50"/>
      <c r="E187" s="50"/>
      <c r="F187" s="50"/>
      <c r="G187" s="50"/>
    </row>
    <row r="188" spans="1:7">
      <c r="A188" s="84"/>
      <c r="C188" s="50"/>
      <c r="D188" s="50"/>
      <c r="E188" s="50"/>
      <c r="F188" s="50"/>
      <c r="G188" s="50"/>
    </row>
    <row r="189" spans="1:7">
      <c r="A189" s="84"/>
      <c r="C189" s="50"/>
      <c r="D189" s="50"/>
      <c r="E189" s="50"/>
      <c r="F189" s="50"/>
      <c r="G189" s="50"/>
    </row>
    <row r="190" spans="1:7">
      <c r="A190" s="84"/>
      <c r="C190" s="50"/>
      <c r="D190" s="50"/>
      <c r="E190" s="50"/>
      <c r="F190" s="50"/>
      <c r="G190" s="50"/>
    </row>
    <row r="191" spans="1:7">
      <c r="A191" s="84"/>
      <c r="C191" s="50"/>
      <c r="D191" s="50"/>
      <c r="E191" s="50"/>
      <c r="F191" s="50"/>
      <c r="G191" s="50"/>
    </row>
    <row r="192" spans="1:7">
      <c r="A192" s="84"/>
      <c r="C192" s="50"/>
      <c r="D192" s="50"/>
      <c r="E192" s="50"/>
      <c r="F192" s="50"/>
      <c r="G192" s="50"/>
    </row>
    <row r="193" spans="1:7">
      <c r="A193" s="84"/>
      <c r="C193" s="50"/>
      <c r="D193" s="50"/>
      <c r="E193" s="50"/>
      <c r="F193" s="50"/>
      <c r="G193" s="50"/>
    </row>
    <row r="194" spans="1:7">
      <c r="A194" s="84"/>
      <c r="C194" s="50"/>
      <c r="D194" s="50"/>
      <c r="E194" s="50"/>
      <c r="F194" s="50"/>
      <c r="G194" s="50"/>
    </row>
    <row r="195" spans="1:7">
      <c r="A195" s="84"/>
      <c r="C195" s="50"/>
      <c r="D195" s="50"/>
      <c r="E195" s="50"/>
      <c r="F195" s="50"/>
      <c r="G195" s="50"/>
    </row>
    <row r="196" spans="1:7">
      <c r="A196" s="84"/>
      <c r="C196" s="50"/>
      <c r="D196" s="50"/>
      <c r="E196" s="50"/>
      <c r="F196" s="50"/>
      <c r="G196" s="50"/>
    </row>
    <row r="197" spans="1:7">
      <c r="A197" s="84"/>
      <c r="C197" s="50"/>
      <c r="D197" s="50"/>
      <c r="E197" s="50"/>
      <c r="F197" s="50"/>
      <c r="G197" s="50"/>
    </row>
    <row r="198" spans="1:7">
      <c r="A198" s="84"/>
      <c r="C198" s="50"/>
      <c r="D198" s="50"/>
      <c r="E198" s="50"/>
      <c r="F198" s="50"/>
      <c r="G198" s="50"/>
    </row>
    <row r="199" spans="1:7">
      <c r="A199" s="84"/>
      <c r="C199" s="50"/>
      <c r="D199" s="50"/>
      <c r="E199" s="50"/>
      <c r="F199" s="50"/>
      <c r="G199" s="50"/>
    </row>
    <row r="200" spans="1:7">
      <c r="A200" s="84"/>
      <c r="C200" s="50"/>
      <c r="D200" s="50"/>
      <c r="E200" s="50"/>
      <c r="F200" s="50"/>
      <c r="G200" s="50"/>
    </row>
    <row r="201" spans="1:7">
      <c r="A201" s="84"/>
      <c r="C201" s="50"/>
      <c r="D201" s="50"/>
      <c r="E201" s="50"/>
      <c r="F201" s="50"/>
      <c r="G201" s="50"/>
    </row>
    <row r="202" spans="1:7">
      <c r="A202" s="84"/>
      <c r="C202" s="50"/>
      <c r="D202" s="50"/>
      <c r="E202" s="50"/>
      <c r="F202" s="50"/>
      <c r="G202" s="50"/>
    </row>
    <row r="203" spans="1:7">
      <c r="A203" s="84"/>
      <c r="C203" s="50"/>
      <c r="D203" s="50"/>
      <c r="E203" s="50"/>
      <c r="F203" s="50"/>
      <c r="G203" s="50"/>
    </row>
    <row r="204" spans="1:7">
      <c r="A204" s="84"/>
      <c r="C204" s="50"/>
      <c r="D204" s="50"/>
      <c r="E204" s="50"/>
      <c r="F204" s="50"/>
      <c r="G204" s="50"/>
    </row>
    <row r="205" spans="1:7">
      <c r="A205" s="84"/>
      <c r="C205" s="50"/>
      <c r="D205" s="50"/>
      <c r="E205" s="50"/>
      <c r="F205" s="50"/>
      <c r="G205" s="50"/>
    </row>
    <row r="206" spans="1:7">
      <c r="A206" s="84"/>
      <c r="C206" s="50"/>
      <c r="D206" s="50"/>
      <c r="E206" s="50"/>
      <c r="F206" s="50"/>
      <c r="G206" s="50"/>
    </row>
    <row r="207" spans="1:7">
      <c r="A207" s="84"/>
      <c r="C207" s="50"/>
      <c r="D207" s="50"/>
      <c r="E207" s="50"/>
      <c r="F207" s="50"/>
      <c r="G207" s="50"/>
    </row>
    <row r="208" spans="1:7">
      <c r="A208" s="84"/>
      <c r="C208" s="50"/>
      <c r="D208" s="50"/>
      <c r="E208" s="50"/>
      <c r="F208" s="50"/>
      <c r="G208" s="50"/>
    </row>
    <row r="209" spans="1:7">
      <c r="A209" s="84"/>
      <c r="C209" s="50"/>
      <c r="D209" s="50"/>
      <c r="E209" s="50"/>
      <c r="F209" s="50"/>
      <c r="G209" s="50"/>
    </row>
    <row r="210" spans="1:7">
      <c r="A210" s="84"/>
      <c r="C210" s="50"/>
      <c r="D210" s="50"/>
      <c r="E210" s="50"/>
      <c r="F210" s="50"/>
      <c r="G210" s="50"/>
    </row>
    <row r="211" spans="1:7">
      <c r="A211" s="84"/>
      <c r="C211" s="50"/>
      <c r="D211" s="50"/>
      <c r="E211" s="50"/>
      <c r="F211" s="50"/>
      <c r="G211" s="50"/>
    </row>
    <row r="212" spans="1:7">
      <c r="A212" s="84"/>
      <c r="C212" s="50"/>
      <c r="D212" s="50"/>
      <c r="E212" s="50"/>
      <c r="F212" s="50"/>
      <c r="G212" s="50"/>
    </row>
    <row r="213" spans="1:7">
      <c r="A213" s="84"/>
      <c r="C213" s="50"/>
      <c r="D213" s="50"/>
      <c r="E213" s="50"/>
      <c r="F213" s="50"/>
      <c r="G213" s="50"/>
    </row>
    <row r="214" spans="1:7">
      <c r="A214" s="84"/>
      <c r="C214" s="50"/>
      <c r="D214" s="50"/>
      <c r="E214" s="50"/>
      <c r="F214" s="50"/>
      <c r="G214" s="50"/>
    </row>
    <row r="215" spans="1:7">
      <c r="A215" s="84"/>
      <c r="C215" s="50"/>
      <c r="D215" s="50"/>
      <c r="E215" s="50"/>
      <c r="F215" s="50"/>
      <c r="G215" s="50"/>
    </row>
    <row r="216" spans="1:7">
      <c r="A216" s="84"/>
      <c r="C216" s="50"/>
      <c r="D216" s="50"/>
      <c r="E216" s="50"/>
      <c r="F216" s="50"/>
      <c r="G216" s="50"/>
    </row>
    <row r="217" spans="1:7">
      <c r="A217" s="84"/>
      <c r="C217" s="50"/>
      <c r="D217" s="50"/>
      <c r="E217" s="50"/>
      <c r="F217" s="50"/>
      <c r="G217" s="50"/>
    </row>
    <row r="218" spans="1:7">
      <c r="A218" s="84"/>
      <c r="C218" s="50"/>
      <c r="D218" s="50"/>
      <c r="E218" s="50"/>
      <c r="F218" s="50"/>
      <c r="G218" s="50"/>
    </row>
    <row r="219" spans="1:7">
      <c r="A219" s="84"/>
      <c r="C219" s="50"/>
      <c r="D219" s="50"/>
      <c r="E219" s="50"/>
      <c r="F219" s="50"/>
      <c r="G219" s="50"/>
    </row>
    <row r="220" spans="1:7">
      <c r="A220" s="84"/>
      <c r="C220" s="50"/>
      <c r="D220" s="50"/>
      <c r="E220" s="50"/>
      <c r="F220" s="50"/>
      <c r="G220" s="50"/>
    </row>
    <row r="221" spans="1:7">
      <c r="A221" s="84"/>
      <c r="C221" s="50"/>
      <c r="D221" s="50"/>
      <c r="E221" s="50"/>
      <c r="F221" s="50"/>
      <c r="G221" s="50"/>
    </row>
    <row r="222" spans="1:7">
      <c r="A222" s="84"/>
      <c r="C222" s="50"/>
      <c r="D222" s="50"/>
      <c r="E222" s="50"/>
      <c r="F222" s="50"/>
      <c r="G222" s="50"/>
    </row>
    <row r="223" spans="1:7">
      <c r="A223" s="84"/>
      <c r="C223" s="50"/>
      <c r="D223" s="50"/>
      <c r="E223" s="50"/>
      <c r="F223" s="50"/>
      <c r="G223" s="50"/>
    </row>
    <row r="224" spans="1:7">
      <c r="A224" s="84"/>
      <c r="C224" s="50"/>
      <c r="D224" s="50"/>
      <c r="E224" s="50"/>
      <c r="F224" s="50"/>
      <c r="G224" s="50"/>
    </row>
    <row r="225" spans="1:7">
      <c r="A225" s="84"/>
      <c r="C225" s="50"/>
      <c r="D225" s="50"/>
      <c r="E225" s="50"/>
      <c r="F225" s="50"/>
      <c r="G225" s="50"/>
    </row>
    <row r="226" spans="1:7">
      <c r="A226" s="84"/>
      <c r="C226" s="50"/>
      <c r="D226" s="50"/>
      <c r="E226" s="50"/>
      <c r="F226" s="50"/>
      <c r="G226" s="50"/>
    </row>
    <row r="227" spans="1:7">
      <c r="A227" s="84"/>
      <c r="C227" s="50"/>
      <c r="D227" s="50"/>
      <c r="E227" s="50"/>
      <c r="F227" s="50"/>
      <c r="G227" s="50"/>
    </row>
    <row r="228" spans="1:7">
      <c r="A228" s="84"/>
      <c r="C228" s="50"/>
      <c r="D228" s="50"/>
      <c r="E228" s="50"/>
      <c r="F228" s="50"/>
      <c r="G228" s="50"/>
    </row>
    <row r="229" spans="1:7">
      <c r="A229" s="84"/>
      <c r="C229" s="50"/>
      <c r="D229" s="50"/>
      <c r="E229" s="50"/>
      <c r="F229" s="50"/>
      <c r="G229" s="50"/>
    </row>
    <row r="230" spans="1:7">
      <c r="A230" s="84"/>
      <c r="C230" s="50"/>
      <c r="D230" s="50"/>
      <c r="E230" s="50"/>
      <c r="F230" s="50"/>
      <c r="G230" s="50"/>
    </row>
    <row r="231" spans="1:7">
      <c r="A231" s="84"/>
      <c r="C231" s="50"/>
      <c r="D231" s="50"/>
      <c r="E231" s="50"/>
      <c r="F231" s="50"/>
      <c r="G231" s="50"/>
    </row>
    <row r="232" spans="1:7">
      <c r="A232" s="84"/>
      <c r="C232" s="50"/>
      <c r="D232" s="50"/>
      <c r="E232" s="50"/>
      <c r="F232" s="50"/>
      <c r="G232" s="50"/>
    </row>
    <row r="233" spans="1:7">
      <c r="A233" s="84"/>
      <c r="C233" s="50"/>
      <c r="D233" s="50"/>
      <c r="E233" s="50"/>
      <c r="F233" s="50"/>
      <c r="G233" s="50"/>
    </row>
    <row r="234" spans="1:7">
      <c r="A234" s="84"/>
      <c r="C234" s="50"/>
      <c r="D234" s="50"/>
      <c r="E234" s="50"/>
      <c r="F234" s="50"/>
      <c r="G234" s="50"/>
    </row>
    <row r="235" spans="1:7">
      <c r="A235" s="84"/>
      <c r="C235" s="50"/>
      <c r="D235" s="50"/>
      <c r="E235" s="50"/>
      <c r="F235" s="50"/>
      <c r="G235" s="50"/>
    </row>
    <row r="236" spans="1:7">
      <c r="A236" s="84"/>
      <c r="C236" s="50"/>
      <c r="D236" s="50"/>
      <c r="E236" s="50"/>
      <c r="F236" s="50"/>
      <c r="G236" s="50"/>
    </row>
    <row r="237" spans="1:7">
      <c r="A237" s="84"/>
      <c r="C237" s="50"/>
      <c r="D237" s="50"/>
      <c r="E237" s="50"/>
      <c r="F237" s="50"/>
      <c r="G237" s="50"/>
    </row>
    <row r="238" spans="1:7">
      <c r="A238" s="84"/>
      <c r="C238" s="50"/>
      <c r="D238" s="50"/>
      <c r="E238" s="50"/>
      <c r="F238" s="50"/>
      <c r="G238" s="50"/>
    </row>
    <row r="239" spans="1:7">
      <c r="A239" s="84"/>
      <c r="C239" s="50"/>
      <c r="D239" s="50"/>
      <c r="E239" s="50"/>
      <c r="F239" s="50"/>
      <c r="G239" s="50"/>
    </row>
    <row r="240" spans="1:7">
      <c r="A240" s="84"/>
      <c r="C240" s="50"/>
      <c r="D240" s="50"/>
      <c r="E240" s="50"/>
      <c r="F240" s="50"/>
      <c r="G240" s="50"/>
    </row>
    <row r="241" spans="1:7">
      <c r="A241" s="84"/>
      <c r="C241" s="50"/>
      <c r="D241" s="50"/>
      <c r="E241" s="50"/>
      <c r="F241" s="50"/>
      <c r="G241" s="50"/>
    </row>
    <row r="242" spans="1:7">
      <c r="A242" s="84"/>
      <c r="C242" s="50"/>
      <c r="D242" s="50"/>
      <c r="E242" s="50"/>
      <c r="F242" s="50"/>
      <c r="G242" s="50"/>
    </row>
    <row r="243" spans="1:7">
      <c r="A243" s="84"/>
      <c r="C243" s="50"/>
      <c r="D243" s="50"/>
      <c r="E243" s="50"/>
      <c r="F243" s="50"/>
      <c r="G243" s="50"/>
    </row>
    <row r="244" spans="1:7">
      <c r="A244" s="84"/>
      <c r="C244" s="50"/>
      <c r="D244" s="50"/>
      <c r="E244" s="50"/>
      <c r="F244" s="50"/>
      <c r="G244" s="50"/>
    </row>
    <row r="245" spans="1:7">
      <c r="A245" s="84"/>
      <c r="C245" s="50"/>
      <c r="D245" s="50"/>
      <c r="E245" s="50"/>
      <c r="F245" s="50"/>
      <c r="G245" s="50"/>
    </row>
    <row r="246" spans="1:7">
      <c r="A246" s="84"/>
      <c r="C246" s="50"/>
      <c r="D246" s="50"/>
      <c r="E246" s="50"/>
      <c r="F246" s="50"/>
      <c r="G246" s="50"/>
    </row>
    <row r="247" spans="1:7">
      <c r="A247" s="84"/>
      <c r="C247" s="50"/>
      <c r="D247" s="50"/>
      <c r="E247" s="50"/>
      <c r="F247" s="50"/>
      <c r="G247" s="50"/>
    </row>
    <row r="248" spans="1:7">
      <c r="A248" s="84"/>
      <c r="C248" s="50"/>
      <c r="D248" s="50"/>
      <c r="E248" s="50"/>
      <c r="F248" s="50"/>
      <c r="G248" s="50"/>
    </row>
    <row r="249" spans="1:7">
      <c r="A249" s="84"/>
      <c r="C249" s="50"/>
      <c r="D249" s="50"/>
      <c r="E249" s="50"/>
      <c r="F249" s="50"/>
      <c r="G249" s="50"/>
    </row>
    <row r="250" spans="1:7">
      <c r="A250" s="84"/>
      <c r="C250" s="50"/>
      <c r="D250" s="50"/>
      <c r="E250" s="50"/>
      <c r="F250" s="50"/>
      <c r="G250" s="50"/>
    </row>
    <row r="251" spans="1:7">
      <c r="A251" s="84"/>
      <c r="C251" s="50"/>
      <c r="D251" s="50"/>
      <c r="E251" s="50"/>
      <c r="F251" s="50"/>
      <c r="G251" s="50"/>
    </row>
    <row r="252" spans="1:7">
      <c r="A252" s="84"/>
      <c r="C252" s="50"/>
      <c r="D252" s="50"/>
      <c r="E252" s="50"/>
      <c r="F252" s="50"/>
      <c r="G252" s="50"/>
    </row>
    <row r="253" spans="1:7">
      <c r="A253" s="84"/>
      <c r="C253" s="50"/>
      <c r="D253" s="50"/>
      <c r="E253" s="50"/>
      <c r="F253" s="50"/>
      <c r="G253" s="50"/>
    </row>
    <row r="254" spans="1:7">
      <c r="A254" s="84"/>
      <c r="C254" s="50"/>
      <c r="D254" s="50"/>
      <c r="E254" s="50"/>
      <c r="F254" s="50"/>
      <c r="G254" s="50"/>
    </row>
    <row r="255" spans="1:7">
      <c r="A255" s="84"/>
      <c r="C255" s="50"/>
      <c r="D255" s="50"/>
      <c r="E255" s="50"/>
      <c r="F255" s="50"/>
      <c r="G255" s="50"/>
    </row>
    <row r="256" spans="1:7">
      <c r="A256" s="84"/>
      <c r="C256" s="50"/>
      <c r="D256" s="50"/>
      <c r="E256" s="50"/>
      <c r="F256" s="50"/>
      <c r="G256" s="50"/>
    </row>
    <row r="257" spans="1:7">
      <c r="A257" s="84"/>
      <c r="C257" s="50"/>
      <c r="D257" s="50"/>
      <c r="E257" s="50"/>
      <c r="F257" s="50"/>
      <c r="G257" s="50"/>
    </row>
    <row r="258" spans="1:7">
      <c r="A258" s="84"/>
      <c r="C258" s="50"/>
      <c r="D258" s="50"/>
      <c r="E258" s="50"/>
      <c r="F258" s="50"/>
      <c r="G258" s="50"/>
    </row>
    <row r="259" spans="1:7">
      <c r="A259" s="84"/>
      <c r="C259" s="50"/>
      <c r="D259" s="50"/>
      <c r="E259" s="50"/>
      <c r="F259" s="50"/>
      <c r="G259" s="50"/>
    </row>
    <row r="260" spans="1:7">
      <c r="A260" s="84"/>
      <c r="C260" s="50"/>
      <c r="D260" s="50"/>
      <c r="E260" s="50"/>
      <c r="F260" s="50"/>
      <c r="G260" s="50"/>
    </row>
    <row r="261" spans="1:7">
      <c r="A261" s="84"/>
      <c r="C261" s="50"/>
      <c r="D261" s="50"/>
      <c r="E261" s="50"/>
      <c r="F261" s="50"/>
      <c r="G261" s="50"/>
    </row>
    <row r="262" spans="1:7">
      <c r="A262" s="84"/>
      <c r="C262" s="50"/>
      <c r="D262" s="50"/>
      <c r="E262" s="50"/>
      <c r="F262" s="50"/>
      <c r="G262" s="50"/>
    </row>
    <row r="263" spans="1:7">
      <c r="A263" s="84"/>
      <c r="C263" s="50"/>
      <c r="D263" s="50"/>
      <c r="E263" s="50"/>
      <c r="F263" s="50"/>
      <c r="G263" s="50"/>
    </row>
    <row r="264" spans="1:7">
      <c r="A264" s="84"/>
      <c r="C264" s="50"/>
      <c r="D264" s="50"/>
      <c r="E264" s="50"/>
      <c r="F264" s="50"/>
      <c r="G264" s="50"/>
    </row>
    <row r="265" spans="1:7">
      <c r="A265" s="84"/>
      <c r="C265" s="50"/>
      <c r="D265" s="50"/>
      <c r="E265" s="50"/>
      <c r="F265" s="50"/>
      <c r="G265" s="50"/>
    </row>
    <row r="266" spans="1:7">
      <c r="A266" s="84"/>
      <c r="C266" s="50"/>
      <c r="D266" s="50"/>
      <c r="E266" s="50"/>
      <c r="F266" s="50"/>
      <c r="G266" s="50"/>
    </row>
    <row r="267" spans="1:7">
      <c r="A267" s="84"/>
      <c r="C267" s="50"/>
      <c r="D267" s="50"/>
      <c r="E267" s="50"/>
      <c r="F267" s="50"/>
      <c r="G267" s="50"/>
    </row>
    <row r="268" spans="1:7">
      <c r="A268" s="84"/>
      <c r="C268" s="50"/>
      <c r="D268" s="50"/>
      <c r="E268" s="50"/>
      <c r="F268" s="50"/>
      <c r="G268" s="50"/>
    </row>
    <row r="269" spans="1:7">
      <c r="A269" s="84"/>
      <c r="C269" s="50"/>
      <c r="D269" s="50"/>
      <c r="E269" s="50"/>
      <c r="F269" s="50"/>
      <c r="G269" s="50"/>
    </row>
    <row r="270" spans="1:7">
      <c r="A270" s="84"/>
      <c r="C270" s="50"/>
      <c r="D270" s="50"/>
      <c r="E270" s="50"/>
      <c r="F270" s="50"/>
      <c r="G270" s="50"/>
    </row>
    <row r="271" spans="1:7">
      <c r="A271" s="84"/>
      <c r="C271" s="50"/>
      <c r="D271" s="50"/>
      <c r="E271" s="50"/>
      <c r="F271" s="50"/>
      <c r="G271" s="50"/>
    </row>
    <row r="272" spans="1:7">
      <c r="A272" s="84"/>
      <c r="C272" s="50"/>
      <c r="D272" s="50"/>
      <c r="E272" s="50"/>
      <c r="F272" s="50"/>
      <c r="G272" s="50"/>
    </row>
    <row r="273" spans="1:7">
      <c r="A273" s="84"/>
      <c r="C273" s="50"/>
      <c r="D273" s="50"/>
      <c r="E273" s="50"/>
      <c r="F273" s="50"/>
      <c r="G273" s="50"/>
    </row>
    <row r="274" spans="1:7">
      <c r="A274" s="84"/>
      <c r="C274" s="50"/>
      <c r="D274" s="50"/>
      <c r="E274" s="50"/>
      <c r="F274" s="50"/>
      <c r="G274" s="50"/>
    </row>
    <row r="275" spans="1:7">
      <c r="A275" s="84"/>
      <c r="C275" s="50"/>
      <c r="D275" s="50"/>
      <c r="E275" s="50"/>
      <c r="F275" s="50"/>
      <c r="G275" s="50"/>
    </row>
    <row r="276" spans="1:7">
      <c r="A276" s="84"/>
      <c r="C276" s="50"/>
      <c r="D276" s="50"/>
      <c r="E276" s="50"/>
      <c r="F276" s="50"/>
      <c r="G276" s="50"/>
    </row>
    <row r="277" spans="1:7">
      <c r="A277" s="84"/>
      <c r="C277" s="50"/>
      <c r="D277" s="50"/>
      <c r="E277" s="50"/>
      <c r="F277" s="50"/>
      <c r="G277" s="50"/>
    </row>
    <row r="278" spans="1:7">
      <c r="A278" s="84"/>
      <c r="C278" s="50"/>
      <c r="D278" s="50"/>
      <c r="E278" s="50"/>
      <c r="F278" s="50"/>
      <c r="G278" s="50"/>
    </row>
    <row r="279" spans="1:7">
      <c r="A279" s="84"/>
      <c r="C279" s="50"/>
      <c r="D279" s="50"/>
      <c r="E279" s="50"/>
      <c r="F279" s="50"/>
      <c r="G279" s="50"/>
    </row>
    <row r="280" spans="1:7">
      <c r="A280" s="84"/>
      <c r="C280" s="50"/>
      <c r="D280" s="50"/>
      <c r="E280" s="50"/>
      <c r="F280" s="50"/>
      <c r="G280" s="50"/>
    </row>
    <row r="281" spans="1:7">
      <c r="A281" s="84"/>
      <c r="C281" s="50"/>
      <c r="D281" s="50"/>
      <c r="E281" s="50"/>
      <c r="F281" s="50"/>
      <c r="G281" s="50"/>
    </row>
    <row r="282" spans="1:7">
      <c r="A282" s="84"/>
      <c r="C282" s="50"/>
      <c r="D282" s="50"/>
      <c r="E282" s="50"/>
      <c r="F282" s="50"/>
      <c r="G282" s="50"/>
    </row>
    <row r="283" spans="1:7">
      <c r="A283" s="84"/>
      <c r="C283" s="50"/>
      <c r="D283" s="50"/>
      <c r="E283" s="50"/>
      <c r="F283" s="50"/>
      <c r="G283" s="50"/>
    </row>
    <row r="284" spans="1:7">
      <c r="A284" s="84"/>
      <c r="C284" s="50"/>
      <c r="D284" s="50"/>
      <c r="E284" s="50"/>
      <c r="F284" s="50"/>
      <c r="G284" s="50"/>
    </row>
    <row r="285" spans="1:7">
      <c r="A285" s="84"/>
      <c r="C285" s="50"/>
      <c r="D285" s="50"/>
      <c r="E285" s="50"/>
      <c r="F285" s="50"/>
      <c r="G285" s="50"/>
    </row>
    <row r="286" spans="1:7">
      <c r="A286" s="84"/>
      <c r="C286" s="50"/>
      <c r="D286" s="50"/>
      <c r="E286" s="50"/>
      <c r="F286" s="50"/>
      <c r="G286" s="50"/>
    </row>
    <row r="287" spans="1:7">
      <c r="A287" s="84"/>
      <c r="C287" s="50"/>
      <c r="D287" s="50"/>
      <c r="E287" s="50"/>
      <c r="F287" s="50"/>
      <c r="G287" s="50"/>
    </row>
    <row r="288" spans="1:7">
      <c r="A288" s="84"/>
      <c r="C288" s="50"/>
      <c r="D288" s="50"/>
      <c r="E288" s="50"/>
      <c r="F288" s="50"/>
      <c r="G288" s="50"/>
    </row>
    <row r="289" spans="1:7">
      <c r="A289" s="84"/>
      <c r="C289" s="50"/>
      <c r="D289" s="50"/>
      <c r="E289" s="50"/>
      <c r="F289" s="50"/>
      <c r="G289" s="50"/>
    </row>
    <row r="290" spans="1:7">
      <c r="A290" s="84"/>
      <c r="C290" s="50"/>
      <c r="D290" s="50"/>
      <c r="E290" s="50"/>
      <c r="F290" s="50"/>
      <c r="G290" s="50"/>
    </row>
    <row r="291" spans="1:7">
      <c r="A291" s="84"/>
      <c r="C291" s="50"/>
      <c r="D291" s="50"/>
      <c r="E291" s="50"/>
      <c r="F291" s="50"/>
      <c r="G291" s="50"/>
    </row>
    <row r="292" spans="1:7">
      <c r="A292" s="84"/>
      <c r="C292" s="50"/>
      <c r="D292" s="50"/>
      <c r="E292" s="50"/>
      <c r="F292" s="50"/>
      <c r="G292" s="50"/>
    </row>
    <row r="293" spans="1:7">
      <c r="A293" s="84"/>
      <c r="C293" s="50"/>
      <c r="D293" s="50"/>
      <c r="E293" s="50"/>
      <c r="F293" s="50"/>
      <c r="G293" s="50"/>
    </row>
    <row r="294" spans="1:7">
      <c r="A294" s="84"/>
      <c r="C294" s="50"/>
      <c r="D294" s="50"/>
      <c r="E294" s="50"/>
      <c r="F294" s="50"/>
      <c r="G294" s="50"/>
    </row>
    <row r="295" spans="1:7">
      <c r="A295" s="84"/>
      <c r="C295" s="50"/>
      <c r="D295" s="50"/>
      <c r="E295" s="50"/>
      <c r="F295" s="50"/>
      <c r="G295" s="50"/>
    </row>
    <row r="296" spans="1:7">
      <c r="A296" s="84"/>
      <c r="C296" s="50"/>
      <c r="D296" s="50"/>
      <c r="E296" s="50"/>
      <c r="F296" s="50"/>
      <c r="G296" s="50"/>
    </row>
    <row r="297" spans="1:7">
      <c r="A297" s="84"/>
      <c r="C297" s="50"/>
      <c r="D297" s="50"/>
      <c r="E297" s="50"/>
      <c r="F297" s="50"/>
      <c r="G297" s="50"/>
    </row>
    <row r="298" spans="1:7">
      <c r="A298" s="84"/>
      <c r="C298" s="50"/>
      <c r="D298" s="50"/>
      <c r="E298" s="50"/>
      <c r="F298" s="50"/>
      <c r="G298" s="50"/>
    </row>
    <row r="299" spans="1:7">
      <c r="A299" s="84"/>
      <c r="C299" s="50"/>
      <c r="D299" s="50"/>
      <c r="E299" s="50"/>
      <c r="F299" s="50"/>
      <c r="G299" s="50"/>
    </row>
    <row r="300" spans="1:7">
      <c r="A300" s="84"/>
      <c r="C300" s="50"/>
      <c r="D300" s="50"/>
      <c r="E300" s="50"/>
      <c r="F300" s="50"/>
      <c r="G300" s="50"/>
    </row>
    <row r="301" spans="1:7">
      <c r="A301" s="84"/>
      <c r="C301" s="50"/>
      <c r="D301" s="50"/>
      <c r="E301" s="50"/>
      <c r="F301" s="50"/>
      <c r="G301" s="50"/>
    </row>
    <row r="302" spans="1:7">
      <c r="A302" s="84"/>
      <c r="C302" s="50"/>
      <c r="D302" s="50"/>
      <c r="E302" s="50"/>
      <c r="F302" s="50"/>
      <c r="G302" s="50"/>
    </row>
    <row r="303" spans="1:7">
      <c r="A303" s="84"/>
      <c r="C303" s="50"/>
      <c r="D303" s="50"/>
      <c r="E303" s="50"/>
      <c r="F303" s="50"/>
      <c r="G303" s="50"/>
    </row>
    <row r="304" spans="1:7">
      <c r="A304" s="84"/>
      <c r="C304" s="50"/>
      <c r="D304" s="50"/>
      <c r="E304" s="50"/>
      <c r="F304" s="50"/>
      <c r="G304" s="50"/>
    </row>
    <row r="305" spans="1:7">
      <c r="A305" s="84"/>
      <c r="C305" s="50"/>
      <c r="D305" s="50"/>
      <c r="E305" s="50"/>
      <c r="F305" s="50"/>
      <c r="G305" s="50"/>
    </row>
    <row r="306" spans="1:7">
      <c r="A306" s="84"/>
      <c r="C306" s="50"/>
      <c r="D306" s="50"/>
      <c r="E306" s="50"/>
      <c r="F306" s="50"/>
      <c r="G306" s="50"/>
    </row>
    <row r="307" spans="1:7">
      <c r="A307" s="84"/>
      <c r="C307" s="50"/>
      <c r="D307" s="50"/>
      <c r="E307" s="50"/>
      <c r="F307" s="50"/>
      <c r="G307" s="50"/>
    </row>
    <row r="308" spans="1:7">
      <c r="A308" s="84"/>
      <c r="C308" s="50"/>
      <c r="D308" s="50"/>
      <c r="E308" s="50"/>
      <c r="F308" s="50"/>
      <c r="G308" s="50"/>
    </row>
    <row r="309" spans="1:7">
      <c r="A309" s="84"/>
      <c r="C309" s="50"/>
      <c r="D309" s="50"/>
      <c r="E309" s="50"/>
      <c r="F309" s="50"/>
      <c r="G309" s="50"/>
    </row>
    <row r="310" spans="1:7">
      <c r="A310" s="84"/>
      <c r="C310" s="50"/>
      <c r="D310" s="50"/>
      <c r="E310" s="50"/>
      <c r="F310" s="50"/>
      <c r="G310" s="50"/>
    </row>
    <row r="311" spans="1:7">
      <c r="A311" s="84"/>
      <c r="C311" s="50"/>
      <c r="D311" s="50"/>
      <c r="E311" s="50"/>
      <c r="F311" s="50"/>
      <c r="G311" s="50"/>
    </row>
    <row r="312" spans="1:7">
      <c r="A312" s="84"/>
      <c r="C312" s="50"/>
      <c r="D312" s="50"/>
      <c r="E312" s="50"/>
      <c r="F312" s="50"/>
      <c r="G312" s="50"/>
    </row>
    <row r="313" spans="1:7">
      <c r="A313" s="84"/>
      <c r="C313" s="50"/>
      <c r="D313" s="50"/>
      <c r="E313" s="50"/>
      <c r="F313" s="50"/>
      <c r="G313" s="50"/>
    </row>
    <row r="314" spans="1:7">
      <c r="A314" s="84"/>
      <c r="C314" s="50"/>
      <c r="D314" s="50"/>
      <c r="E314" s="50"/>
      <c r="F314" s="50"/>
      <c r="G314" s="50"/>
    </row>
    <row r="315" spans="1:7">
      <c r="A315" s="84"/>
      <c r="C315" s="50"/>
      <c r="D315" s="50"/>
      <c r="E315" s="50"/>
      <c r="F315" s="50"/>
      <c r="G315" s="50"/>
    </row>
    <row r="316" spans="1:7">
      <c r="A316" s="84"/>
      <c r="C316" s="50"/>
      <c r="D316" s="50"/>
      <c r="E316" s="50"/>
      <c r="F316" s="50"/>
      <c r="G316" s="50"/>
    </row>
    <row r="317" spans="1:7">
      <c r="A317" s="84"/>
      <c r="C317" s="50"/>
      <c r="D317" s="50"/>
      <c r="E317" s="50"/>
      <c r="F317" s="50"/>
      <c r="G317" s="50"/>
    </row>
    <row r="318" spans="1:7">
      <c r="A318" s="84"/>
      <c r="C318" s="50"/>
      <c r="D318" s="50"/>
      <c r="E318" s="50"/>
      <c r="F318" s="50"/>
      <c r="G318" s="50"/>
    </row>
    <row r="319" spans="1:7">
      <c r="A319" s="84"/>
      <c r="C319" s="50"/>
      <c r="D319" s="50"/>
      <c r="E319" s="50"/>
      <c r="F319" s="50"/>
      <c r="G319" s="50"/>
    </row>
    <row r="320" spans="1:7">
      <c r="A320" s="84"/>
      <c r="C320" s="50"/>
      <c r="D320" s="50"/>
      <c r="E320" s="50"/>
      <c r="F320" s="50"/>
      <c r="G320" s="50"/>
    </row>
    <row r="321" spans="1:7">
      <c r="A321" s="84"/>
      <c r="C321" s="50"/>
      <c r="D321" s="50"/>
      <c r="E321" s="50"/>
      <c r="F321" s="50"/>
      <c r="G321" s="50"/>
    </row>
    <row r="322" spans="1:7">
      <c r="A322" s="84"/>
      <c r="C322" s="50"/>
      <c r="D322" s="50"/>
      <c r="E322" s="50"/>
      <c r="F322" s="50"/>
      <c r="G322" s="50"/>
    </row>
    <row r="323" spans="1:7">
      <c r="A323" s="84"/>
      <c r="C323" s="50"/>
      <c r="D323" s="50"/>
      <c r="E323" s="50"/>
      <c r="F323" s="50"/>
      <c r="G323" s="50"/>
    </row>
    <row r="324" spans="1:7">
      <c r="A324" s="84"/>
      <c r="C324" s="50"/>
      <c r="D324" s="50"/>
      <c r="E324" s="50"/>
      <c r="F324" s="50"/>
      <c r="G324" s="50"/>
    </row>
    <row r="325" spans="1:7">
      <c r="A325" s="84"/>
      <c r="C325" s="50"/>
      <c r="D325" s="50"/>
      <c r="E325" s="50"/>
      <c r="F325" s="50"/>
      <c r="G325" s="50"/>
    </row>
    <row r="326" spans="1:7">
      <c r="A326" s="84"/>
      <c r="C326" s="50"/>
      <c r="D326" s="50"/>
      <c r="E326" s="50"/>
      <c r="F326" s="50"/>
      <c r="G326" s="50"/>
    </row>
    <row r="327" spans="1:7">
      <c r="A327" s="84"/>
      <c r="C327" s="50"/>
      <c r="D327" s="50"/>
      <c r="E327" s="50"/>
      <c r="F327" s="50"/>
      <c r="G327" s="50"/>
    </row>
    <row r="328" spans="1:7">
      <c r="A328" s="84"/>
      <c r="C328" s="50"/>
      <c r="D328" s="50"/>
      <c r="E328" s="50"/>
      <c r="F328" s="50"/>
      <c r="G328" s="50"/>
    </row>
    <row r="329" spans="1:7">
      <c r="A329" s="84"/>
      <c r="C329" s="50"/>
      <c r="D329" s="50"/>
      <c r="E329" s="50"/>
      <c r="F329" s="50"/>
      <c r="G329" s="50"/>
    </row>
    <row r="330" spans="1:7">
      <c r="A330" s="84"/>
      <c r="C330" s="50"/>
      <c r="D330" s="50"/>
      <c r="E330" s="50"/>
      <c r="F330" s="50"/>
      <c r="G330" s="50"/>
    </row>
    <row r="331" spans="1:7">
      <c r="A331" s="84"/>
      <c r="C331" s="50"/>
      <c r="D331" s="50"/>
      <c r="E331" s="50"/>
      <c r="F331" s="50"/>
      <c r="G331" s="50"/>
    </row>
    <row r="332" spans="1:7">
      <c r="A332" s="84"/>
      <c r="C332" s="50"/>
      <c r="D332" s="50"/>
      <c r="E332" s="50"/>
      <c r="F332" s="50"/>
      <c r="G332" s="50"/>
    </row>
    <row r="333" spans="1:7">
      <c r="A333" s="84"/>
      <c r="C333" s="50"/>
      <c r="D333" s="50"/>
      <c r="E333" s="50"/>
      <c r="F333" s="50"/>
      <c r="G333" s="50"/>
    </row>
    <row r="334" spans="1:7">
      <c r="A334" s="84"/>
      <c r="C334" s="50"/>
      <c r="D334" s="50"/>
      <c r="E334" s="50"/>
      <c r="F334" s="50"/>
      <c r="G334" s="50"/>
    </row>
    <row r="335" spans="1:7">
      <c r="A335" s="84"/>
      <c r="C335" s="50"/>
      <c r="D335" s="50"/>
      <c r="E335" s="50"/>
      <c r="F335" s="50"/>
      <c r="G335" s="50"/>
    </row>
    <row r="336" spans="1:7">
      <c r="A336" s="84"/>
      <c r="C336" s="50"/>
      <c r="D336" s="50"/>
      <c r="E336" s="50"/>
      <c r="F336" s="50"/>
      <c r="G336" s="50"/>
    </row>
    <row r="337" spans="1:7">
      <c r="A337" s="84"/>
      <c r="C337" s="50"/>
      <c r="D337" s="50"/>
      <c r="E337" s="50"/>
      <c r="F337" s="50"/>
      <c r="G337" s="50"/>
    </row>
    <row r="338" spans="1:7">
      <c r="A338" s="84"/>
      <c r="C338" s="50"/>
      <c r="D338" s="50"/>
      <c r="E338" s="50"/>
      <c r="F338" s="50"/>
      <c r="G338" s="50"/>
    </row>
    <row r="339" spans="1:7">
      <c r="A339" s="84"/>
      <c r="C339" s="50"/>
      <c r="D339" s="50"/>
      <c r="E339" s="50"/>
      <c r="F339" s="50"/>
      <c r="G339" s="50"/>
    </row>
    <row r="340" spans="1:7">
      <c r="A340" s="84"/>
      <c r="C340" s="50"/>
      <c r="D340" s="50"/>
      <c r="E340" s="50"/>
      <c r="F340" s="50"/>
      <c r="G340" s="50"/>
    </row>
    <row r="341" spans="1:7">
      <c r="A341" s="84"/>
      <c r="C341" s="50"/>
      <c r="D341" s="50"/>
      <c r="E341" s="50"/>
      <c r="F341" s="50"/>
      <c r="G341" s="50"/>
    </row>
    <row r="342" spans="1:7">
      <c r="A342" s="84"/>
      <c r="C342" s="50"/>
      <c r="D342" s="50"/>
      <c r="E342" s="50"/>
      <c r="F342" s="50"/>
      <c r="G342" s="50"/>
    </row>
    <row r="343" spans="1:7">
      <c r="A343" s="84"/>
      <c r="C343" s="50"/>
      <c r="D343" s="50"/>
      <c r="E343" s="50"/>
      <c r="F343" s="50"/>
      <c r="G343" s="50"/>
    </row>
    <row r="344" spans="1:7">
      <c r="A344" s="84"/>
      <c r="C344" s="50"/>
      <c r="D344" s="50"/>
      <c r="E344" s="50"/>
      <c r="F344" s="50"/>
      <c r="G344" s="50"/>
    </row>
    <row r="345" spans="1:7">
      <c r="A345" s="84"/>
      <c r="C345" s="50"/>
      <c r="D345" s="50"/>
      <c r="E345" s="50"/>
      <c r="F345" s="50"/>
      <c r="G345" s="50"/>
    </row>
    <row r="346" spans="1:7">
      <c r="A346" s="84"/>
      <c r="C346" s="50"/>
      <c r="D346" s="50"/>
      <c r="E346" s="50"/>
      <c r="F346" s="50"/>
      <c r="G346" s="50"/>
    </row>
    <row r="347" spans="1:7">
      <c r="A347" s="84"/>
      <c r="C347" s="50"/>
      <c r="D347" s="50"/>
      <c r="E347" s="50"/>
      <c r="F347" s="50"/>
      <c r="G347" s="50"/>
    </row>
    <row r="348" spans="1:7">
      <c r="A348" s="84"/>
      <c r="C348" s="50"/>
      <c r="D348" s="50"/>
      <c r="E348" s="50"/>
      <c r="F348" s="50"/>
      <c r="G348" s="50"/>
    </row>
    <row r="349" spans="1:7">
      <c r="A349" s="84"/>
      <c r="C349" s="50"/>
      <c r="D349" s="50"/>
      <c r="E349" s="50"/>
      <c r="F349" s="50"/>
      <c r="G349" s="50"/>
    </row>
    <row r="350" spans="1:7">
      <c r="A350" s="84"/>
      <c r="C350" s="50"/>
      <c r="D350" s="50"/>
      <c r="E350" s="50"/>
      <c r="F350" s="50"/>
      <c r="G350" s="50"/>
    </row>
    <row r="351" spans="1:7">
      <c r="A351" s="84"/>
      <c r="C351" s="50"/>
      <c r="D351" s="50"/>
      <c r="E351" s="50"/>
      <c r="F351" s="50"/>
      <c r="G351" s="50"/>
    </row>
    <row r="352" spans="1:7">
      <c r="A352" s="84"/>
      <c r="C352" s="50"/>
      <c r="D352" s="50"/>
      <c r="E352" s="50"/>
      <c r="F352" s="50"/>
      <c r="G352" s="50"/>
    </row>
    <row r="353" spans="1:7">
      <c r="A353" s="84"/>
      <c r="C353" s="50"/>
      <c r="D353" s="50"/>
      <c r="E353" s="50"/>
      <c r="F353" s="50"/>
      <c r="G353" s="50"/>
    </row>
    <row r="354" spans="1:7">
      <c r="A354" s="84"/>
      <c r="C354" s="50"/>
      <c r="D354" s="50"/>
      <c r="E354" s="50"/>
      <c r="F354" s="50"/>
      <c r="G354" s="50"/>
    </row>
    <row r="355" spans="1:7">
      <c r="A355" s="84"/>
      <c r="C355" s="50"/>
      <c r="D355" s="50"/>
      <c r="E355" s="50"/>
      <c r="F355" s="50"/>
      <c r="G355" s="50"/>
    </row>
    <row r="356" spans="1:7">
      <c r="A356" s="84"/>
      <c r="C356" s="50"/>
      <c r="D356" s="50"/>
      <c r="E356" s="50"/>
      <c r="F356" s="50"/>
      <c r="G356" s="50"/>
    </row>
    <row r="357" spans="1:7">
      <c r="A357" s="84"/>
      <c r="C357" s="50"/>
      <c r="D357" s="50"/>
      <c r="E357" s="50"/>
      <c r="F357" s="50"/>
      <c r="G357" s="50"/>
    </row>
    <row r="358" spans="1:7">
      <c r="A358" s="84"/>
      <c r="C358" s="50"/>
      <c r="D358" s="50"/>
      <c r="E358" s="50"/>
      <c r="F358" s="50"/>
      <c r="G358" s="50"/>
    </row>
    <row r="359" spans="1:7">
      <c r="A359" s="84"/>
      <c r="C359" s="50"/>
      <c r="D359" s="50"/>
      <c r="E359" s="50"/>
      <c r="F359" s="50"/>
      <c r="G359" s="50"/>
    </row>
    <row r="360" spans="1:7">
      <c r="A360" s="84"/>
      <c r="C360" s="50"/>
      <c r="D360" s="50"/>
      <c r="E360" s="50"/>
      <c r="F360" s="50"/>
      <c r="G360" s="50"/>
    </row>
    <row r="361" spans="1:7">
      <c r="A361" s="84"/>
      <c r="C361" s="50"/>
      <c r="D361" s="50"/>
      <c r="E361" s="50"/>
      <c r="F361" s="50"/>
      <c r="G361" s="50"/>
    </row>
    <row r="362" spans="1:7">
      <c r="A362" s="84"/>
      <c r="C362" s="50"/>
      <c r="D362" s="50"/>
      <c r="E362" s="50"/>
      <c r="F362" s="50"/>
      <c r="G362" s="50"/>
    </row>
    <row r="363" spans="1:7">
      <c r="A363" s="84"/>
      <c r="C363" s="50"/>
      <c r="D363" s="50"/>
      <c r="E363" s="50"/>
      <c r="F363" s="50"/>
      <c r="G363" s="50"/>
    </row>
    <row r="364" spans="1:7">
      <c r="A364" s="84"/>
      <c r="C364" s="50"/>
      <c r="D364" s="50"/>
      <c r="E364" s="50"/>
      <c r="F364" s="50"/>
      <c r="G364" s="50"/>
    </row>
    <row r="365" spans="1:7">
      <c r="A365" s="84"/>
      <c r="C365" s="50"/>
      <c r="D365" s="50"/>
      <c r="E365" s="50"/>
      <c r="F365" s="50"/>
      <c r="G365" s="50"/>
    </row>
    <row r="366" spans="1:7">
      <c r="A366" s="84"/>
      <c r="C366" s="50"/>
      <c r="D366" s="50"/>
      <c r="E366" s="50"/>
      <c r="F366" s="50"/>
      <c r="G366" s="50"/>
    </row>
    <row r="367" spans="1:7">
      <c r="A367" s="84"/>
      <c r="C367" s="50"/>
      <c r="D367" s="50"/>
      <c r="E367" s="50"/>
      <c r="F367" s="50"/>
      <c r="G367" s="50"/>
    </row>
    <row r="368" spans="1:7">
      <c r="A368" s="84"/>
      <c r="C368" s="50"/>
      <c r="D368" s="50"/>
      <c r="E368" s="50"/>
      <c r="F368" s="50"/>
      <c r="G368" s="50"/>
    </row>
    <row r="369" spans="1:8">
      <c r="A369" s="84"/>
      <c r="C369" s="50"/>
      <c r="D369" s="50"/>
      <c r="E369" s="50"/>
      <c r="F369" s="50"/>
      <c r="G369" s="50"/>
    </row>
    <row r="370" spans="1:8">
      <c r="A370" s="84"/>
      <c r="C370" s="50"/>
      <c r="D370" s="50"/>
      <c r="E370" s="50"/>
      <c r="F370" s="50"/>
      <c r="G370" s="50"/>
    </row>
    <row r="371" spans="1:8">
      <c r="A371" s="84"/>
      <c r="C371" s="50"/>
      <c r="D371" s="50"/>
      <c r="E371" s="50"/>
      <c r="F371" s="50"/>
      <c r="G371" s="50"/>
    </row>
    <row r="372" spans="1:8">
      <c r="A372" s="84"/>
      <c r="C372" s="50"/>
      <c r="D372" s="50"/>
      <c r="E372" s="50"/>
      <c r="F372" s="50"/>
      <c r="G372" s="50"/>
    </row>
    <row r="373" spans="1:8">
      <c r="A373" s="84"/>
      <c r="C373" s="50"/>
      <c r="D373" s="50"/>
      <c r="E373" s="50"/>
      <c r="F373" s="50"/>
      <c r="G373" s="50"/>
      <c r="H373" s="104"/>
    </row>
  </sheetData>
  <hyperlinks>
    <hyperlink ref="A1" location="Índice!A1" display="Voltar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51">
    <tabColor rgb="FF00B0F0"/>
  </sheetPr>
  <dimension ref="A1:DV95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4" width="17.5703125" style="2" customWidth="1"/>
    <col min="5" max="8" width="9.42578125" style="2"/>
    <col min="9" max="9" width="10" style="2" bestFit="1" customWidth="1"/>
    <col min="10" max="16384" width="9.42578125" style="2"/>
  </cols>
  <sheetData>
    <row r="1" spans="1:126">
      <c r="A1" s="66" t="s">
        <v>4</v>
      </c>
      <c r="B1" s="1"/>
    </row>
    <row r="2" spans="1:126" s="51" customFormat="1" ht="23.25">
      <c r="A2" s="68"/>
      <c r="D2" s="7"/>
      <c r="E2" s="7"/>
      <c r="F2" s="7"/>
      <c r="I2" s="7" t="s">
        <v>0</v>
      </c>
      <c r="J2" s="5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5" spans="1:126">
      <c r="C5" s="37" t="str">
        <f>Índice!BD42</f>
        <v>Gráfico 55 - Quantidades negociadas e preços médios de CBIO</v>
      </c>
      <c r="D5" s="13"/>
    </row>
    <row r="6" spans="1:126">
      <c r="C6" s="63"/>
    </row>
    <row r="7" spans="1:126" ht="30">
      <c r="A7" s="69" t="s">
        <v>250</v>
      </c>
      <c r="C7" s="47" t="s">
        <v>256</v>
      </c>
      <c r="D7" s="5" t="s">
        <v>257</v>
      </c>
    </row>
    <row r="8" spans="1:126">
      <c r="B8" s="4"/>
      <c r="C8" s="32" t="s">
        <v>258</v>
      </c>
      <c r="D8" s="32" t="s">
        <v>259</v>
      </c>
    </row>
    <row r="9" spans="1:126">
      <c r="A9" s="84">
        <v>44562</v>
      </c>
      <c r="B9" s="6"/>
      <c r="C9" s="50">
        <v>0</v>
      </c>
      <c r="D9" s="44"/>
    </row>
    <row r="10" spans="1:126">
      <c r="A10" s="84">
        <v>44563</v>
      </c>
      <c r="B10" s="6"/>
      <c r="C10" s="50">
        <v>0</v>
      </c>
      <c r="D10" s="44"/>
    </row>
    <row r="11" spans="1:126">
      <c r="A11" s="84">
        <v>44564</v>
      </c>
      <c r="B11" s="6"/>
      <c r="C11" s="50">
        <v>0</v>
      </c>
      <c r="D11" s="44"/>
    </row>
    <row r="12" spans="1:126">
      <c r="A12" s="84">
        <v>44565</v>
      </c>
      <c r="B12" s="6"/>
      <c r="C12" s="50">
        <v>0</v>
      </c>
      <c r="D12" s="44"/>
    </row>
    <row r="13" spans="1:126">
      <c r="A13" s="84">
        <v>44566</v>
      </c>
      <c r="B13" s="6"/>
      <c r="C13" s="50">
        <v>77990</v>
      </c>
      <c r="D13" s="44">
        <v>45.458674440000003</v>
      </c>
    </row>
    <row r="14" spans="1:126">
      <c r="A14" s="84">
        <v>44567</v>
      </c>
      <c r="B14" s="6"/>
      <c r="C14" s="50">
        <v>65654</v>
      </c>
      <c r="D14" s="44">
        <v>52.57765878</v>
      </c>
    </row>
    <row r="15" spans="1:126">
      <c r="A15" s="84">
        <v>44568</v>
      </c>
      <c r="B15" s="6"/>
      <c r="C15" s="50">
        <v>31619</v>
      </c>
      <c r="D15" s="44">
        <v>53.333024129999998</v>
      </c>
    </row>
    <row r="16" spans="1:126">
      <c r="A16" s="84">
        <v>44569</v>
      </c>
      <c r="B16" s="6"/>
      <c r="C16" s="50">
        <v>0</v>
      </c>
      <c r="D16" s="44"/>
    </row>
    <row r="17" spans="1:4">
      <c r="A17" s="84">
        <v>44570</v>
      </c>
      <c r="B17" s="6"/>
      <c r="C17" s="50">
        <v>0</v>
      </c>
      <c r="D17" s="44"/>
    </row>
    <row r="18" spans="1:4">
      <c r="A18" s="84">
        <v>44571</v>
      </c>
      <c r="B18" s="6"/>
      <c r="C18" s="50">
        <v>30884</v>
      </c>
      <c r="D18" s="44">
        <v>53.382376139999998</v>
      </c>
    </row>
    <row r="19" spans="1:4">
      <c r="A19" s="84">
        <v>44572</v>
      </c>
      <c r="B19" s="6"/>
      <c r="C19" s="50">
        <v>130245</v>
      </c>
      <c r="D19" s="44">
        <v>54.868774019999996</v>
      </c>
    </row>
    <row r="20" spans="1:4">
      <c r="A20" s="84">
        <v>44573</v>
      </c>
      <c r="B20" s="6"/>
      <c r="C20" s="50">
        <v>53900</v>
      </c>
      <c r="D20" s="44">
        <v>55.641512050000003</v>
      </c>
    </row>
    <row r="21" spans="1:4">
      <c r="A21" s="84">
        <v>44574</v>
      </c>
      <c r="B21" s="6"/>
      <c r="C21" s="50">
        <v>69156</v>
      </c>
      <c r="D21" s="44">
        <v>55.659821270000002</v>
      </c>
    </row>
    <row r="22" spans="1:4">
      <c r="A22" s="84">
        <v>44575</v>
      </c>
      <c r="B22" s="6"/>
      <c r="C22" s="50">
        <v>69518</v>
      </c>
      <c r="D22" s="44">
        <v>55.694352539999997</v>
      </c>
    </row>
    <row r="23" spans="1:4">
      <c r="A23" s="84">
        <v>44576</v>
      </c>
      <c r="B23" s="6"/>
      <c r="C23" s="50">
        <v>0</v>
      </c>
      <c r="D23" s="44"/>
    </row>
    <row r="24" spans="1:4">
      <c r="A24" s="84">
        <v>44577</v>
      </c>
      <c r="B24" s="6"/>
      <c r="C24" s="50">
        <v>0</v>
      </c>
      <c r="D24" s="44"/>
    </row>
    <row r="25" spans="1:4">
      <c r="A25" s="84">
        <v>44578</v>
      </c>
      <c r="B25" s="6"/>
      <c r="C25" s="50">
        <v>98084</v>
      </c>
      <c r="D25" s="44">
        <v>56.298641979999999</v>
      </c>
    </row>
    <row r="26" spans="1:4">
      <c r="A26" s="84">
        <v>44579</v>
      </c>
      <c r="B26" s="6"/>
      <c r="C26" s="50">
        <v>77930</v>
      </c>
      <c r="D26" s="44">
        <v>57.097837669999997</v>
      </c>
    </row>
    <row r="27" spans="1:4">
      <c r="A27" s="84">
        <v>44580</v>
      </c>
      <c r="B27" s="6"/>
      <c r="C27" s="50">
        <v>342109</v>
      </c>
      <c r="D27" s="44">
        <v>60.269779710000002</v>
      </c>
    </row>
    <row r="28" spans="1:4">
      <c r="A28" s="84">
        <v>44581</v>
      </c>
      <c r="B28" s="6"/>
      <c r="C28" s="50">
        <v>410301</v>
      </c>
      <c r="D28" s="44">
        <v>62.116797320000003</v>
      </c>
    </row>
    <row r="29" spans="1:4">
      <c r="A29" s="84">
        <v>44582</v>
      </c>
      <c r="B29" s="6"/>
      <c r="C29" s="50">
        <v>745036</v>
      </c>
      <c r="D29" s="44">
        <v>66.001159439999995</v>
      </c>
    </row>
    <row r="30" spans="1:4">
      <c r="A30" s="84">
        <v>44583</v>
      </c>
      <c r="B30" s="6"/>
      <c r="C30" s="50">
        <v>0</v>
      </c>
      <c r="D30" s="44"/>
    </row>
    <row r="31" spans="1:4">
      <c r="A31" s="84">
        <v>44584</v>
      </c>
      <c r="B31" s="6"/>
      <c r="C31" s="50">
        <v>0</v>
      </c>
      <c r="D31" s="44"/>
    </row>
    <row r="32" spans="1:4">
      <c r="A32" s="84">
        <v>44585</v>
      </c>
      <c r="B32" s="6"/>
      <c r="C32" s="50">
        <v>299038</v>
      </c>
      <c r="D32" s="44">
        <v>69.006079</v>
      </c>
    </row>
    <row r="33" spans="1:4">
      <c r="A33" s="84">
        <v>44586</v>
      </c>
      <c r="B33" s="6"/>
      <c r="C33" s="50">
        <v>85969</v>
      </c>
      <c r="D33" s="44">
        <v>69.948772230000003</v>
      </c>
    </row>
    <row r="34" spans="1:4">
      <c r="A34" s="84">
        <v>44587</v>
      </c>
      <c r="B34" s="6"/>
      <c r="C34" s="50">
        <v>227024</v>
      </c>
      <c r="D34" s="44">
        <v>69.950282790000003</v>
      </c>
    </row>
    <row r="35" spans="1:4">
      <c r="A35" s="84">
        <v>44588</v>
      </c>
      <c r="B35" s="6"/>
      <c r="C35" s="50">
        <v>148302</v>
      </c>
      <c r="D35" s="44">
        <v>69.744440109999999</v>
      </c>
    </row>
    <row r="36" spans="1:4">
      <c r="A36" s="84">
        <v>44589</v>
      </c>
      <c r="B36" s="6"/>
      <c r="C36" s="50">
        <v>579705</v>
      </c>
      <c r="D36" s="44">
        <v>70.450176749999997</v>
      </c>
    </row>
    <row r="37" spans="1:4">
      <c r="A37" s="84">
        <v>44590</v>
      </c>
      <c r="B37" s="6"/>
      <c r="C37" s="50">
        <v>0</v>
      </c>
      <c r="D37" s="44"/>
    </row>
    <row r="38" spans="1:4">
      <c r="A38" s="84">
        <v>44591</v>
      </c>
      <c r="B38" s="6"/>
      <c r="C38" s="50">
        <v>0</v>
      </c>
      <c r="D38" s="44"/>
    </row>
    <row r="39" spans="1:4">
      <c r="A39" s="84">
        <v>44592</v>
      </c>
      <c r="B39" s="6"/>
      <c r="C39" s="50">
        <v>108606</v>
      </c>
      <c r="D39" s="44">
        <v>70.493187849999998</v>
      </c>
    </row>
    <row r="40" spans="1:4">
      <c r="A40" s="84">
        <v>44593</v>
      </c>
      <c r="B40" s="6"/>
      <c r="C40" s="50">
        <v>144153</v>
      </c>
      <c r="D40" s="44">
        <v>71.39186454</v>
      </c>
    </row>
    <row r="41" spans="1:4">
      <c r="A41" s="84">
        <v>44594</v>
      </c>
      <c r="B41" s="6"/>
      <c r="C41" s="50">
        <v>244409</v>
      </c>
      <c r="D41" s="44">
        <v>72.939602219999998</v>
      </c>
    </row>
    <row r="42" spans="1:4">
      <c r="A42" s="84">
        <v>44595</v>
      </c>
      <c r="B42" s="6"/>
      <c r="C42" s="50">
        <v>424162</v>
      </c>
      <c r="D42" s="44">
        <v>74.292235520000006</v>
      </c>
    </row>
    <row r="43" spans="1:4">
      <c r="A43" s="84">
        <v>44596</v>
      </c>
      <c r="B43" s="6"/>
      <c r="C43" s="50">
        <v>473481</v>
      </c>
      <c r="D43" s="44">
        <v>77.373197599999997</v>
      </c>
    </row>
    <row r="44" spans="1:4">
      <c r="A44" s="84">
        <v>44597</v>
      </c>
      <c r="B44" s="6"/>
      <c r="C44" s="50">
        <v>0</v>
      </c>
      <c r="D44" s="44"/>
    </row>
    <row r="45" spans="1:4">
      <c r="A45" s="84">
        <v>44598</v>
      </c>
      <c r="B45" s="6"/>
      <c r="C45" s="50">
        <v>0</v>
      </c>
      <c r="D45" s="44"/>
    </row>
    <row r="46" spans="1:4">
      <c r="A46" s="84">
        <v>44599</v>
      </c>
      <c r="B46" s="6"/>
      <c r="C46" s="50">
        <v>331301</v>
      </c>
      <c r="D46" s="44">
        <v>78.798851189999993</v>
      </c>
    </row>
    <row r="47" spans="1:4">
      <c r="A47" s="84">
        <v>44600</v>
      </c>
      <c r="B47" s="6"/>
      <c r="C47" s="50">
        <v>366776</v>
      </c>
      <c r="D47" s="44">
        <v>80.236655310000003</v>
      </c>
    </row>
    <row r="48" spans="1:4">
      <c r="A48" s="84">
        <v>44601</v>
      </c>
      <c r="B48" s="6"/>
      <c r="C48" s="50">
        <v>73000</v>
      </c>
      <c r="D48" s="44">
        <v>80.365046019999994</v>
      </c>
    </row>
    <row r="49" spans="1:4">
      <c r="A49" s="84">
        <v>44602</v>
      </c>
      <c r="B49" s="6"/>
      <c r="C49" s="50">
        <v>186184</v>
      </c>
      <c r="D49" s="44">
        <v>82.587812130000003</v>
      </c>
    </row>
    <row r="50" spans="1:4">
      <c r="A50" s="84">
        <v>44603</v>
      </c>
      <c r="B50" s="6"/>
      <c r="C50" s="50">
        <v>433819</v>
      </c>
      <c r="D50" s="44">
        <v>85.120991380000007</v>
      </c>
    </row>
    <row r="51" spans="1:4">
      <c r="A51" s="84">
        <v>44604</v>
      </c>
      <c r="B51" s="6"/>
      <c r="C51" s="50">
        <v>0</v>
      </c>
      <c r="D51" s="44"/>
    </row>
    <row r="52" spans="1:4">
      <c r="A52" s="84">
        <v>44605</v>
      </c>
      <c r="B52" s="6"/>
      <c r="C52" s="50">
        <v>0</v>
      </c>
      <c r="D52" s="44"/>
    </row>
    <row r="53" spans="1:4">
      <c r="A53" s="84">
        <v>44606</v>
      </c>
      <c r="B53" s="6"/>
      <c r="C53" s="50">
        <v>407870</v>
      </c>
      <c r="D53" s="44">
        <v>89.352535799999998</v>
      </c>
    </row>
    <row r="54" spans="1:4">
      <c r="A54" s="84">
        <v>44607</v>
      </c>
      <c r="B54" s="6"/>
      <c r="C54" s="50">
        <v>204286</v>
      </c>
      <c r="D54" s="44">
        <v>89.80048764</v>
      </c>
    </row>
    <row r="55" spans="1:4">
      <c r="A55" s="84">
        <v>44608</v>
      </c>
      <c r="B55" s="6"/>
      <c r="C55" s="50">
        <v>128888</v>
      </c>
      <c r="D55" s="44">
        <v>91.966811960000001</v>
      </c>
    </row>
    <row r="56" spans="1:4">
      <c r="A56" s="84">
        <v>44609</v>
      </c>
      <c r="B56" s="6"/>
      <c r="C56" s="50">
        <v>153609</v>
      </c>
      <c r="D56" s="44">
        <v>92.880401730000003</v>
      </c>
    </row>
    <row r="57" spans="1:4">
      <c r="A57" s="84">
        <v>44610</v>
      </c>
      <c r="B57" s="6"/>
      <c r="C57" s="50">
        <v>851565</v>
      </c>
      <c r="D57" s="44">
        <v>95.302819920000005</v>
      </c>
    </row>
    <row r="58" spans="1:4">
      <c r="A58" s="84">
        <v>44611</v>
      </c>
      <c r="B58" s="6"/>
      <c r="C58" s="50">
        <v>0</v>
      </c>
      <c r="D58" s="44"/>
    </row>
    <row r="59" spans="1:4">
      <c r="A59" s="84">
        <v>44612</v>
      </c>
      <c r="B59" s="6"/>
      <c r="C59" s="50">
        <v>0</v>
      </c>
      <c r="D59" s="44"/>
    </row>
    <row r="60" spans="1:4">
      <c r="A60" s="84">
        <v>44613</v>
      </c>
      <c r="B60" s="6"/>
      <c r="C60" s="50">
        <v>104268</v>
      </c>
      <c r="D60" s="44">
        <v>93.805606990000001</v>
      </c>
    </row>
    <row r="61" spans="1:4">
      <c r="A61" s="84">
        <v>44614</v>
      </c>
      <c r="B61" s="6"/>
      <c r="C61" s="50">
        <v>160040</v>
      </c>
      <c r="D61" s="44">
        <v>94.108949510000002</v>
      </c>
    </row>
    <row r="62" spans="1:4">
      <c r="A62" s="84">
        <v>44615</v>
      </c>
      <c r="B62" s="6"/>
      <c r="C62" s="50">
        <v>121730</v>
      </c>
      <c r="D62" s="44">
        <v>95.644094219999999</v>
      </c>
    </row>
    <row r="63" spans="1:4">
      <c r="A63" s="84">
        <v>44616</v>
      </c>
      <c r="B63" s="6"/>
      <c r="C63" s="50">
        <v>446196</v>
      </c>
      <c r="D63" s="44">
        <v>97.154980749999993</v>
      </c>
    </row>
    <row r="64" spans="1:4">
      <c r="A64" s="84">
        <v>44617</v>
      </c>
      <c r="B64" s="6"/>
      <c r="C64" s="50">
        <v>659645</v>
      </c>
      <c r="D64" s="44">
        <v>98.892592269999994</v>
      </c>
    </row>
    <row r="65" spans="1:4">
      <c r="A65" s="84">
        <v>44618</v>
      </c>
      <c r="B65" s="6"/>
      <c r="C65" s="50">
        <v>0</v>
      </c>
      <c r="D65" s="44"/>
    </row>
    <row r="66" spans="1:4">
      <c r="A66" s="84">
        <v>44619</v>
      </c>
      <c r="B66" s="6"/>
      <c r="C66" s="50">
        <v>0</v>
      </c>
      <c r="D66" s="44"/>
    </row>
    <row r="67" spans="1:4">
      <c r="A67" s="84">
        <v>44620</v>
      </c>
      <c r="B67" s="6"/>
      <c r="C67" s="50">
        <v>0</v>
      </c>
      <c r="D67" s="44"/>
    </row>
    <row r="68" spans="1:4">
      <c r="A68" s="84">
        <v>44621</v>
      </c>
      <c r="B68" s="6"/>
      <c r="C68" s="50">
        <v>0</v>
      </c>
      <c r="D68" s="44"/>
    </row>
    <row r="69" spans="1:4">
      <c r="A69" s="84">
        <v>44622</v>
      </c>
      <c r="B69" s="6"/>
      <c r="C69" s="50">
        <v>337551</v>
      </c>
      <c r="D69" s="44">
        <v>100.33837654</v>
      </c>
    </row>
    <row r="70" spans="1:4">
      <c r="A70" s="84">
        <v>44623</v>
      </c>
      <c r="B70" s="6"/>
      <c r="C70" s="50">
        <v>183931</v>
      </c>
      <c r="D70" s="44">
        <v>101.34474720999999</v>
      </c>
    </row>
    <row r="71" spans="1:4">
      <c r="A71" s="84">
        <v>44624</v>
      </c>
      <c r="B71" s="6"/>
      <c r="C71" s="50">
        <v>198573</v>
      </c>
      <c r="D71" s="44">
        <v>100.27739697</v>
      </c>
    </row>
    <row r="72" spans="1:4">
      <c r="A72" s="84">
        <v>44625</v>
      </c>
      <c r="B72" s="6"/>
      <c r="C72" s="50">
        <v>0</v>
      </c>
      <c r="D72" s="44"/>
    </row>
    <row r="73" spans="1:4">
      <c r="A73" s="84">
        <v>44626</v>
      </c>
      <c r="B73" s="6"/>
      <c r="C73" s="50">
        <v>0</v>
      </c>
      <c r="D73" s="44"/>
    </row>
    <row r="74" spans="1:4">
      <c r="A74" s="84">
        <v>44627</v>
      </c>
      <c r="B74" s="6"/>
      <c r="C74" s="50">
        <v>181760</v>
      </c>
      <c r="D74" s="44">
        <v>100.15939188999999</v>
      </c>
    </row>
    <row r="75" spans="1:4">
      <c r="A75" s="84">
        <v>44628</v>
      </c>
      <c r="B75" s="6"/>
      <c r="C75" s="50">
        <v>48869</v>
      </c>
      <c r="D75" s="44">
        <v>98.667489000000003</v>
      </c>
    </row>
    <row r="76" spans="1:4">
      <c r="A76" s="84">
        <v>44629</v>
      </c>
      <c r="B76" s="6"/>
      <c r="C76" s="50">
        <v>143476</v>
      </c>
      <c r="D76" s="44">
        <v>98.092637980000006</v>
      </c>
    </row>
    <row r="77" spans="1:4">
      <c r="A77" s="84">
        <v>44630</v>
      </c>
      <c r="B77" s="6"/>
      <c r="C77" s="50">
        <v>216128</v>
      </c>
      <c r="D77" s="44">
        <v>98.772381409999994</v>
      </c>
    </row>
    <row r="78" spans="1:4">
      <c r="A78" s="84">
        <v>44631</v>
      </c>
      <c r="B78" s="6"/>
      <c r="C78" s="50">
        <v>116683</v>
      </c>
      <c r="D78" s="44">
        <v>98.087536400000005</v>
      </c>
    </row>
    <row r="79" spans="1:4">
      <c r="A79" s="84">
        <v>44632</v>
      </c>
      <c r="B79" s="6"/>
      <c r="C79" s="50">
        <v>0</v>
      </c>
      <c r="D79" s="44"/>
    </row>
    <row r="80" spans="1:4">
      <c r="A80" s="84">
        <v>44633</v>
      </c>
      <c r="B80" s="6"/>
      <c r="C80" s="50">
        <v>0</v>
      </c>
      <c r="D80" s="44"/>
    </row>
    <row r="81" spans="1:4">
      <c r="A81" s="84">
        <v>44634</v>
      </c>
      <c r="B81" s="6"/>
      <c r="C81" s="50">
        <v>243903</v>
      </c>
      <c r="D81" s="44">
        <v>98.073837749999996</v>
      </c>
    </row>
    <row r="82" spans="1:4">
      <c r="A82" s="84">
        <v>44635</v>
      </c>
      <c r="B82" s="6"/>
      <c r="C82" s="50">
        <v>325934</v>
      </c>
      <c r="D82" s="44">
        <v>98.022347310000001</v>
      </c>
    </row>
    <row r="83" spans="1:4">
      <c r="A83" s="84">
        <v>44636</v>
      </c>
      <c r="B83" s="6"/>
      <c r="C83" s="50">
        <v>440829</v>
      </c>
      <c r="D83" s="44">
        <v>98.261459529999996</v>
      </c>
    </row>
    <row r="84" spans="1:4">
      <c r="A84" s="84">
        <v>44637</v>
      </c>
      <c r="B84" s="6"/>
      <c r="C84" s="50">
        <v>276902</v>
      </c>
      <c r="D84" s="44">
        <v>98.585242879999996</v>
      </c>
    </row>
    <row r="85" spans="1:4">
      <c r="A85" s="84">
        <v>44638</v>
      </c>
      <c r="B85" s="6"/>
      <c r="C85" s="50">
        <v>479106</v>
      </c>
      <c r="D85" s="44">
        <v>98.895098910000002</v>
      </c>
    </row>
    <row r="86" spans="1:4">
      <c r="A86" s="84">
        <v>44639</v>
      </c>
      <c r="B86" s="6"/>
      <c r="C86" s="50">
        <v>0</v>
      </c>
      <c r="D86" s="44"/>
    </row>
    <row r="87" spans="1:4">
      <c r="A87" s="84">
        <v>44640</v>
      </c>
      <c r="B87" s="6"/>
      <c r="C87" s="50">
        <v>0</v>
      </c>
      <c r="D87" s="44"/>
    </row>
    <row r="88" spans="1:4">
      <c r="A88" s="84">
        <v>44641</v>
      </c>
      <c r="B88" s="6"/>
      <c r="C88" s="50">
        <v>445141</v>
      </c>
      <c r="D88" s="44">
        <v>99.85220357</v>
      </c>
    </row>
    <row r="89" spans="1:4">
      <c r="A89" s="84">
        <v>44642</v>
      </c>
      <c r="B89" s="6"/>
      <c r="C89" s="50">
        <v>598556</v>
      </c>
      <c r="D89" s="44">
        <v>99.03163112</v>
      </c>
    </row>
    <row r="90" spans="1:4">
      <c r="A90" s="84">
        <v>44643</v>
      </c>
      <c r="B90" s="6"/>
      <c r="C90" s="50">
        <v>89304</v>
      </c>
      <c r="D90" s="44">
        <v>98.528340830000005</v>
      </c>
    </row>
    <row r="91" spans="1:4">
      <c r="A91" s="84">
        <v>44644</v>
      </c>
      <c r="B91" s="6"/>
      <c r="C91" s="50">
        <v>183472</v>
      </c>
      <c r="D91" s="44">
        <v>98.278122539999998</v>
      </c>
    </row>
    <row r="92" spans="1:4">
      <c r="A92" s="84">
        <v>44645</v>
      </c>
      <c r="B92" s="6"/>
      <c r="C92" s="50">
        <v>198258</v>
      </c>
      <c r="D92" s="44">
        <v>97.897232389999999</v>
      </c>
    </row>
    <row r="93" spans="1:4">
      <c r="A93" s="84">
        <v>44646</v>
      </c>
      <c r="B93" s="6"/>
      <c r="C93" s="50">
        <v>0</v>
      </c>
      <c r="D93" s="44"/>
    </row>
    <row r="94" spans="1:4">
      <c r="A94" s="84">
        <v>44647</v>
      </c>
      <c r="B94" s="6"/>
      <c r="C94" s="50">
        <v>0</v>
      </c>
      <c r="D94" s="44"/>
    </row>
    <row r="95" spans="1:4">
      <c r="A95" s="84">
        <v>44648</v>
      </c>
      <c r="B95" s="6"/>
      <c r="C95" s="50">
        <v>178268</v>
      </c>
      <c r="D95" s="44">
        <v>96.382741710000005</v>
      </c>
    </row>
    <row r="96" spans="1:4">
      <c r="A96" s="84">
        <v>44649</v>
      </c>
      <c r="B96" s="6"/>
      <c r="C96" s="50">
        <v>191768</v>
      </c>
      <c r="D96" s="44">
        <v>95.355750990000004</v>
      </c>
    </row>
    <row r="97" spans="1:4">
      <c r="A97" s="84">
        <v>44650</v>
      </c>
      <c r="B97" s="6"/>
      <c r="C97" s="50">
        <v>270014</v>
      </c>
      <c r="D97" s="44">
        <v>92.625719399999994</v>
      </c>
    </row>
    <row r="98" spans="1:4">
      <c r="A98" s="84">
        <v>44651</v>
      </c>
      <c r="B98" s="6"/>
      <c r="C98" s="50">
        <v>560182</v>
      </c>
      <c r="D98" s="44">
        <v>92.55545497</v>
      </c>
    </row>
    <row r="99" spans="1:4">
      <c r="A99" s="84">
        <v>44652</v>
      </c>
      <c r="B99" s="6"/>
      <c r="C99" s="50">
        <v>192594</v>
      </c>
      <c r="D99" s="44">
        <v>94.260504800000007</v>
      </c>
    </row>
    <row r="100" spans="1:4">
      <c r="A100" s="84">
        <v>44653</v>
      </c>
      <c r="B100" s="6"/>
      <c r="C100" s="50">
        <v>0</v>
      </c>
      <c r="D100" s="44"/>
    </row>
    <row r="101" spans="1:4">
      <c r="A101" s="84">
        <v>44654</v>
      </c>
      <c r="B101" s="6"/>
      <c r="C101" s="50">
        <v>0</v>
      </c>
      <c r="D101" s="44"/>
    </row>
    <row r="102" spans="1:4">
      <c r="A102" s="84">
        <v>44655</v>
      </c>
      <c r="B102" s="6"/>
      <c r="C102" s="50">
        <v>28309</v>
      </c>
      <c r="D102" s="44">
        <v>93.532596170000005</v>
      </c>
    </row>
    <row r="103" spans="1:4">
      <c r="A103" s="84">
        <v>44656</v>
      </c>
      <c r="B103" s="6"/>
      <c r="C103" s="50">
        <v>112653</v>
      </c>
      <c r="D103" s="44">
        <v>93.281401389999999</v>
      </c>
    </row>
    <row r="104" spans="1:4">
      <c r="A104" s="84">
        <v>44657</v>
      </c>
      <c r="B104" s="6"/>
      <c r="C104" s="50">
        <v>86345</v>
      </c>
      <c r="D104" s="44">
        <v>94.255230990000001</v>
      </c>
    </row>
    <row r="105" spans="1:4">
      <c r="A105" s="84">
        <v>44658</v>
      </c>
      <c r="B105" s="6"/>
      <c r="C105" s="50">
        <v>90202</v>
      </c>
      <c r="D105" s="44">
        <v>94.941510539999996</v>
      </c>
    </row>
    <row r="106" spans="1:4">
      <c r="A106" s="84">
        <v>44659</v>
      </c>
      <c r="B106" s="6"/>
      <c r="C106" s="50">
        <v>1650478</v>
      </c>
      <c r="D106" s="44">
        <v>99.230245539999999</v>
      </c>
    </row>
    <row r="107" spans="1:4">
      <c r="A107" s="84">
        <v>44660</v>
      </c>
      <c r="B107" s="6"/>
      <c r="C107" s="50">
        <v>0</v>
      </c>
      <c r="D107" s="44"/>
    </row>
    <row r="108" spans="1:4">
      <c r="A108" s="84">
        <v>44661</v>
      </c>
      <c r="B108" s="6"/>
      <c r="C108" s="50">
        <v>0</v>
      </c>
      <c r="D108" s="44"/>
    </row>
    <row r="109" spans="1:4">
      <c r="A109" s="84">
        <v>44662</v>
      </c>
      <c r="B109" s="6"/>
      <c r="C109" s="50">
        <v>1962</v>
      </c>
      <c r="D109" s="44">
        <v>96.235473999999996</v>
      </c>
    </row>
    <row r="110" spans="1:4">
      <c r="A110" s="84">
        <v>44663</v>
      </c>
      <c r="B110" s="6"/>
      <c r="C110" s="50">
        <v>138536</v>
      </c>
      <c r="D110" s="44">
        <v>97.576709949999994</v>
      </c>
    </row>
    <row r="111" spans="1:4">
      <c r="A111" s="84">
        <v>44664</v>
      </c>
      <c r="B111" s="6"/>
      <c r="C111" s="50">
        <v>228734</v>
      </c>
      <c r="D111" s="44">
        <v>98.361981950000001</v>
      </c>
    </row>
    <row r="112" spans="1:4">
      <c r="A112" s="84">
        <v>44665</v>
      </c>
      <c r="B112" s="6"/>
      <c r="C112" s="50">
        <v>747184</v>
      </c>
      <c r="D112" s="44">
        <v>100.19018755</v>
      </c>
    </row>
    <row r="113" spans="1:4">
      <c r="A113" s="84">
        <v>44666</v>
      </c>
      <c r="B113" s="6"/>
      <c r="C113" s="50">
        <v>0</v>
      </c>
      <c r="D113" s="44"/>
    </row>
    <row r="114" spans="1:4">
      <c r="A114" s="84">
        <v>44667</v>
      </c>
      <c r="B114" s="6"/>
      <c r="C114" s="50">
        <v>0</v>
      </c>
      <c r="D114" s="44"/>
    </row>
    <row r="115" spans="1:4">
      <c r="A115" s="84">
        <v>44668</v>
      </c>
      <c r="B115" s="6"/>
      <c r="C115" s="50">
        <v>0</v>
      </c>
      <c r="D115" s="44"/>
    </row>
    <row r="116" spans="1:4">
      <c r="A116" s="84">
        <v>44669</v>
      </c>
      <c r="B116" s="6"/>
      <c r="C116" s="50">
        <v>78134</v>
      </c>
      <c r="D116" s="44">
        <v>99.589333699999997</v>
      </c>
    </row>
    <row r="117" spans="1:4">
      <c r="A117" s="84">
        <v>44670</v>
      </c>
      <c r="B117" s="6"/>
      <c r="C117" s="50">
        <v>89550</v>
      </c>
      <c r="D117" s="44">
        <v>99.594913450000007</v>
      </c>
    </row>
    <row r="118" spans="1:4">
      <c r="A118" s="84">
        <v>44671</v>
      </c>
      <c r="B118" s="6"/>
      <c r="C118" s="50">
        <v>250574</v>
      </c>
      <c r="D118" s="44">
        <v>99.523867469999999</v>
      </c>
    </row>
    <row r="119" spans="1:4">
      <c r="A119" s="84">
        <v>44672</v>
      </c>
      <c r="B119" s="6"/>
      <c r="C119" s="50">
        <v>0</v>
      </c>
      <c r="D119" s="44"/>
    </row>
    <row r="120" spans="1:4">
      <c r="A120" s="84">
        <v>44673</v>
      </c>
      <c r="B120" s="6"/>
      <c r="C120" s="50">
        <v>100733</v>
      </c>
      <c r="D120" s="44">
        <v>99.450786730000004</v>
      </c>
    </row>
    <row r="121" spans="1:4">
      <c r="A121" s="84">
        <v>44674</v>
      </c>
      <c r="B121" s="6"/>
      <c r="C121" s="50">
        <v>0</v>
      </c>
      <c r="D121" s="44"/>
    </row>
    <row r="122" spans="1:4">
      <c r="A122" s="84">
        <v>44675</v>
      </c>
      <c r="B122" s="6"/>
      <c r="C122" s="50">
        <v>0</v>
      </c>
      <c r="D122" s="44"/>
    </row>
    <row r="123" spans="1:4">
      <c r="A123" s="84">
        <v>44676</v>
      </c>
      <c r="B123" s="6"/>
      <c r="C123" s="50">
        <v>53230</v>
      </c>
      <c r="D123" s="44">
        <v>99.642416159999996</v>
      </c>
    </row>
    <row r="124" spans="1:4">
      <c r="A124" s="84">
        <v>44677</v>
      </c>
      <c r="B124" s="6"/>
      <c r="C124" s="50">
        <v>326032</v>
      </c>
      <c r="D124" s="44">
        <v>99.564480750000001</v>
      </c>
    </row>
    <row r="125" spans="1:4">
      <c r="A125" s="84">
        <v>44678</v>
      </c>
      <c r="B125" s="6"/>
      <c r="C125" s="50">
        <v>197424</v>
      </c>
      <c r="D125" s="44">
        <v>99.499456140000007</v>
      </c>
    </row>
    <row r="126" spans="1:4">
      <c r="A126" s="84">
        <v>44679</v>
      </c>
      <c r="B126" s="6"/>
      <c r="C126" s="50">
        <v>363707</v>
      </c>
      <c r="D126" s="44">
        <v>99.529841540000007</v>
      </c>
    </row>
    <row r="127" spans="1:4">
      <c r="A127" s="84">
        <v>44680</v>
      </c>
      <c r="B127" s="6"/>
      <c r="C127" s="50">
        <v>170646</v>
      </c>
      <c r="D127" s="44">
        <v>99.382937679999998</v>
      </c>
    </row>
    <row r="128" spans="1:4">
      <c r="A128" s="84">
        <v>44681</v>
      </c>
      <c r="B128" s="6"/>
      <c r="C128" s="50">
        <v>0</v>
      </c>
      <c r="D128" s="44"/>
    </row>
    <row r="129" spans="1:4">
      <c r="A129" s="84">
        <v>44682</v>
      </c>
      <c r="B129" s="6"/>
      <c r="C129" s="50">
        <v>0</v>
      </c>
      <c r="D129" s="44"/>
    </row>
    <row r="130" spans="1:4">
      <c r="A130" s="84">
        <v>44683</v>
      </c>
      <c r="B130" s="6"/>
      <c r="C130" s="50">
        <v>201834</v>
      </c>
      <c r="D130" s="44">
        <v>99.664941920000004</v>
      </c>
    </row>
    <row r="131" spans="1:4">
      <c r="A131" s="84">
        <v>44684</v>
      </c>
      <c r="B131" s="6"/>
      <c r="C131" s="50">
        <v>825669</v>
      </c>
      <c r="D131" s="44">
        <v>100.49003884</v>
      </c>
    </row>
    <row r="132" spans="1:4">
      <c r="A132" s="84">
        <v>44685</v>
      </c>
      <c r="B132" s="6"/>
      <c r="C132" s="50">
        <v>105935</v>
      </c>
      <c r="D132" s="44">
        <v>99.855307139999994</v>
      </c>
    </row>
    <row r="133" spans="1:4">
      <c r="A133" s="84">
        <v>44686</v>
      </c>
      <c r="B133" s="6"/>
      <c r="C133" s="50">
        <v>311746</v>
      </c>
      <c r="D133" s="44">
        <v>100.13668800000001</v>
      </c>
    </row>
    <row r="134" spans="1:4">
      <c r="A134" s="84">
        <v>44687</v>
      </c>
      <c r="B134" s="6"/>
      <c r="C134" s="50">
        <v>302547</v>
      </c>
      <c r="D134" s="44">
        <v>100.6657711</v>
      </c>
    </row>
    <row r="135" spans="1:4">
      <c r="A135" s="84">
        <v>44688</v>
      </c>
      <c r="B135" s="6"/>
      <c r="C135" s="50">
        <v>0</v>
      </c>
      <c r="D135" s="44"/>
    </row>
    <row r="136" spans="1:4">
      <c r="A136" s="84">
        <v>44689</v>
      </c>
      <c r="B136" s="6"/>
      <c r="C136" s="50">
        <v>0</v>
      </c>
      <c r="D136" s="44"/>
    </row>
    <row r="137" spans="1:4">
      <c r="A137" s="84">
        <v>44690</v>
      </c>
      <c r="B137" s="6"/>
      <c r="C137" s="50">
        <v>144169</v>
      </c>
      <c r="D137" s="44">
        <v>101.01646460000001</v>
      </c>
    </row>
    <row r="138" spans="1:4">
      <c r="A138" s="84">
        <v>44691</v>
      </c>
      <c r="B138" s="6"/>
      <c r="C138" s="50">
        <v>281344</v>
      </c>
      <c r="D138" s="44">
        <v>101.3442051</v>
      </c>
    </row>
    <row r="139" spans="1:4">
      <c r="A139" s="84">
        <v>44692</v>
      </c>
      <c r="B139" s="6"/>
      <c r="C139" s="50">
        <v>312392</v>
      </c>
      <c r="D139" s="44">
        <v>101.93133704</v>
      </c>
    </row>
    <row r="140" spans="1:4">
      <c r="A140" s="84">
        <v>44693</v>
      </c>
      <c r="B140" s="6"/>
      <c r="C140" s="50">
        <v>124717</v>
      </c>
      <c r="D140" s="44">
        <v>102.01440972</v>
      </c>
    </row>
    <row r="141" spans="1:4">
      <c r="A141" s="84">
        <v>44694</v>
      </c>
      <c r="B141" s="6"/>
      <c r="C141" s="50">
        <v>97156</v>
      </c>
      <c r="D141" s="44">
        <v>102.31101270000001</v>
      </c>
    </row>
    <row r="142" spans="1:4">
      <c r="A142" s="84">
        <v>44695</v>
      </c>
      <c r="B142" s="6"/>
      <c r="C142" s="50">
        <v>0</v>
      </c>
      <c r="D142" s="44"/>
    </row>
    <row r="143" spans="1:4">
      <c r="A143" s="84">
        <v>44696</v>
      </c>
      <c r="B143" s="6"/>
      <c r="C143" s="50">
        <v>0</v>
      </c>
      <c r="D143" s="44"/>
    </row>
    <row r="144" spans="1:4">
      <c r="A144" s="84">
        <v>44697</v>
      </c>
      <c r="B144" s="6"/>
      <c r="C144" s="50">
        <v>163279</v>
      </c>
      <c r="D144" s="44">
        <v>102.9080845</v>
      </c>
    </row>
    <row r="145" spans="1:4">
      <c r="A145" s="84">
        <v>44698</v>
      </c>
      <c r="B145" s="6"/>
      <c r="C145" s="50">
        <v>475692</v>
      </c>
      <c r="D145" s="44">
        <v>104.69703505</v>
      </c>
    </row>
    <row r="146" spans="1:4">
      <c r="A146" s="84">
        <v>44699</v>
      </c>
      <c r="B146" s="6"/>
      <c r="C146" s="50">
        <v>445521</v>
      </c>
      <c r="D146" s="44">
        <v>108.37707752999999</v>
      </c>
    </row>
    <row r="147" spans="1:4">
      <c r="A147" s="84">
        <v>44700</v>
      </c>
      <c r="B147" s="6"/>
      <c r="C147" s="50">
        <v>148350</v>
      </c>
      <c r="D147" s="44">
        <v>108.41653555000001</v>
      </c>
    </row>
    <row r="148" spans="1:4">
      <c r="A148" s="84">
        <v>44701</v>
      </c>
      <c r="B148" s="6"/>
      <c r="C148" s="50">
        <v>104677</v>
      </c>
      <c r="D148" s="44">
        <v>108.38700956</v>
      </c>
    </row>
    <row r="149" spans="1:4">
      <c r="A149" s="84">
        <v>44702</v>
      </c>
      <c r="B149" s="6"/>
      <c r="C149" s="50">
        <v>0</v>
      </c>
      <c r="D149" s="44"/>
    </row>
    <row r="150" spans="1:4">
      <c r="A150" s="84">
        <v>44703</v>
      </c>
      <c r="B150" s="6"/>
      <c r="C150" s="50">
        <v>0</v>
      </c>
      <c r="D150" s="44"/>
    </row>
    <row r="151" spans="1:4">
      <c r="A151" s="84">
        <v>44704</v>
      </c>
      <c r="B151" s="6"/>
      <c r="C151" s="50">
        <v>456210</v>
      </c>
      <c r="D151" s="44">
        <v>109.83638268999999</v>
      </c>
    </row>
    <row r="152" spans="1:4">
      <c r="A152" s="84">
        <v>44705</v>
      </c>
      <c r="B152" s="6"/>
      <c r="C152" s="50">
        <v>1052955</v>
      </c>
      <c r="D152" s="44">
        <v>114.15881317</v>
      </c>
    </row>
    <row r="153" spans="1:4">
      <c r="A153" s="84">
        <v>44706</v>
      </c>
      <c r="B153" s="6"/>
      <c r="C153" s="50">
        <v>820602</v>
      </c>
      <c r="D153" s="44">
        <v>118.40556932</v>
      </c>
    </row>
    <row r="154" spans="1:4">
      <c r="A154" s="84">
        <v>44707</v>
      </c>
      <c r="B154" s="6"/>
      <c r="C154" s="50">
        <v>449257</v>
      </c>
      <c r="D154" s="44">
        <v>119.26555599</v>
      </c>
    </row>
    <row r="155" spans="1:4">
      <c r="A155" s="84">
        <v>44708</v>
      </c>
      <c r="B155" s="6"/>
      <c r="C155" s="50">
        <v>334531</v>
      </c>
      <c r="D155" s="44">
        <v>117.78460303999999</v>
      </c>
    </row>
    <row r="156" spans="1:4">
      <c r="A156" s="84">
        <v>44709</v>
      </c>
      <c r="B156" s="6"/>
      <c r="C156" s="50">
        <v>0</v>
      </c>
      <c r="D156" s="44"/>
    </row>
    <row r="157" spans="1:4">
      <c r="A157" s="84">
        <v>44710</v>
      </c>
      <c r="B157" s="6"/>
      <c r="C157" s="50">
        <v>0</v>
      </c>
      <c r="D157" s="44"/>
    </row>
    <row r="158" spans="1:4">
      <c r="A158" s="84">
        <v>44711</v>
      </c>
      <c r="B158" s="6"/>
      <c r="C158" s="50">
        <v>55002</v>
      </c>
      <c r="D158" s="44">
        <v>118.39513108</v>
      </c>
    </row>
    <row r="159" spans="1:4">
      <c r="A159" s="84">
        <v>44712</v>
      </c>
      <c r="B159" s="6"/>
      <c r="C159" s="50">
        <v>349685</v>
      </c>
      <c r="D159" s="44">
        <v>119.06093512</v>
      </c>
    </row>
    <row r="160" spans="1:4">
      <c r="A160" s="84">
        <v>44713</v>
      </c>
      <c r="B160" s="6"/>
      <c r="C160" s="50">
        <v>254772</v>
      </c>
      <c r="D160" s="44">
        <v>119.47664755</v>
      </c>
    </row>
    <row r="161" spans="1:4">
      <c r="A161" s="84">
        <v>44714</v>
      </c>
      <c r="B161" s="6"/>
      <c r="C161" s="50">
        <v>121963</v>
      </c>
      <c r="D161" s="44">
        <v>119.55259012</v>
      </c>
    </row>
    <row r="162" spans="1:4">
      <c r="A162" s="84">
        <v>44715</v>
      </c>
      <c r="B162" s="6"/>
      <c r="C162" s="50">
        <v>185480</v>
      </c>
      <c r="D162" s="44">
        <v>119.55893222</v>
      </c>
    </row>
    <row r="163" spans="1:4">
      <c r="A163" s="84">
        <v>44716</v>
      </c>
      <c r="B163" s="6"/>
      <c r="C163" s="50">
        <v>0</v>
      </c>
      <c r="D163" s="44"/>
    </row>
    <row r="164" spans="1:4">
      <c r="A164" s="84">
        <v>44717</v>
      </c>
      <c r="B164" s="6"/>
      <c r="C164" s="50">
        <v>0</v>
      </c>
      <c r="D164" s="44"/>
    </row>
    <row r="165" spans="1:4">
      <c r="A165" s="84">
        <v>44718</v>
      </c>
      <c r="B165" s="6"/>
      <c r="C165" s="50">
        <v>93624</v>
      </c>
      <c r="D165" s="44">
        <v>119.80394663</v>
      </c>
    </row>
    <row r="166" spans="1:4">
      <c r="A166" s="84">
        <v>44719</v>
      </c>
      <c r="B166" s="6"/>
      <c r="C166" s="50">
        <v>272268</v>
      </c>
      <c r="D166" s="44">
        <v>120.02686785</v>
      </c>
    </row>
    <row r="167" spans="1:4">
      <c r="A167" s="84">
        <v>44720</v>
      </c>
      <c r="B167" s="6"/>
      <c r="C167" s="50">
        <v>407288</v>
      </c>
      <c r="D167" s="44">
        <v>120.27997104000001</v>
      </c>
    </row>
    <row r="168" spans="1:4">
      <c r="A168" s="84">
        <v>44721</v>
      </c>
      <c r="C168" s="2">
        <v>1167732</v>
      </c>
      <c r="D168" s="44">
        <v>125.92670311000001</v>
      </c>
    </row>
    <row r="169" spans="1:4">
      <c r="A169" s="84">
        <v>44722</v>
      </c>
      <c r="C169" s="2">
        <v>146889</v>
      </c>
      <c r="D169" s="44">
        <v>128.91108592</v>
      </c>
    </row>
    <row r="170" spans="1:4">
      <c r="A170" s="84">
        <v>44723</v>
      </c>
      <c r="C170" s="2">
        <v>0</v>
      </c>
      <c r="D170" s="44"/>
    </row>
    <row r="171" spans="1:4">
      <c r="A171" s="84">
        <v>44724</v>
      </c>
      <c r="C171" s="2">
        <v>0</v>
      </c>
      <c r="D171" s="44"/>
    </row>
    <row r="172" spans="1:4">
      <c r="A172" s="84">
        <v>44725</v>
      </c>
      <c r="C172" s="2">
        <v>395420</v>
      </c>
      <c r="D172" s="44">
        <v>131.10868671</v>
      </c>
    </row>
    <row r="173" spans="1:4">
      <c r="A173" s="84">
        <v>44726</v>
      </c>
      <c r="C173" s="2">
        <v>155027</v>
      </c>
      <c r="D173" s="44">
        <v>133.21931534000001</v>
      </c>
    </row>
    <row r="174" spans="1:4">
      <c r="A174" s="84">
        <v>44727</v>
      </c>
      <c r="C174" s="2">
        <v>637680</v>
      </c>
      <c r="D174" s="44">
        <v>142.0688523</v>
      </c>
    </row>
    <row r="175" spans="1:4">
      <c r="A175" s="84">
        <v>44728</v>
      </c>
      <c r="C175" s="2">
        <v>0</v>
      </c>
      <c r="D175" s="44"/>
    </row>
    <row r="176" spans="1:4">
      <c r="A176" s="84">
        <v>44729</v>
      </c>
      <c r="C176" s="2">
        <v>1176876</v>
      </c>
      <c r="D176" s="44">
        <v>156.31773891</v>
      </c>
    </row>
    <row r="177" spans="1:4">
      <c r="A177" s="84">
        <v>44730</v>
      </c>
      <c r="C177" s="2">
        <v>0</v>
      </c>
      <c r="D177" s="44"/>
    </row>
    <row r="178" spans="1:4">
      <c r="A178" s="84">
        <v>44731</v>
      </c>
      <c r="C178" s="2">
        <v>0</v>
      </c>
      <c r="D178" s="44"/>
    </row>
    <row r="179" spans="1:4">
      <c r="A179" s="84">
        <v>44732</v>
      </c>
      <c r="C179" s="2">
        <v>489399</v>
      </c>
      <c r="D179" s="44">
        <v>169.48835192999999</v>
      </c>
    </row>
    <row r="180" spans="1:4">
      <c r="A180" s="84">
        <v>44733</v>
      </c>
      <c r="C180" s="2">
        <v>341392</v>
      </c>
      <c r="D180" s="44">
        <v>170.72649741999999</v>
      </c>
    </row>
    <row r="181" spans="1:4">
      <c r="A181" s="84">
        <v>44734</v>
      </c>
      <c r="C181" s="2">
        <v>373027</v>
      </c>
      <c r="D181" s="44">
        <v>171.42471843999999</v>
      </c>
    </row>
    <row r="182" spans="1:4">
      <c r="A182" s="84">
        <v>44735</v>
      </c>
      <c r="C182" s="2">
        <v>1353468</v>
      </c>
      <c r="D182" s="44">
        <v>174.04663045000001</v>
      </c>
    </row>
    <row r="183" spans="1:4">
      <c r="A183" s="84">
        <v>44736</v>
      </c>
      <c r="C183" s="2">
        <v>1009236</v>
      </c>
      <c r="D183" s="44">
        <v>177.31594612000001</v>
      </c>
    </row>
    <row r="184" spans="1:4">
      <c r="A184" s="84">
        <v>44737</v>
      </c>
      <c r="C184" s="2">
        <v>0</v>
      </c>
      <c r="D184" s="44"/>
    </row>
    <row r="185" spans="1:4">
      <c r="A185" s="84">
        <v>44738</v>
      </c>
      <c r="C185" s="2">
        <v>0</v>
      </c>
      <c r="D185" s="44"/>
    </row>
    <row r="186" spans="1:4">
      <c r="A186" s="84">
        <v>44739</v>
      </c>
      <c r="C186" s="2">
        <v>1049888</v>
      </c>
      <c r="D186" s="44">
        <v>180.20374497</v>
      </c>
    </row>
    <row r="187" spans="1:4">
      <c r="A187" s="84">
        <v>44740</v>
      </c>
      <c r="C187" s="2">
        <v>1037622</v>
      </c>
      <c r="D187" s="44">
        <v>186.70294408000001</v>
      </c>
    </row>
    <row r="188" spans="1:4">
      <c r="A188" s="84">
        <v>44741</v>
      </c>
      <c r="C188" s="2">
        <v>931265</v>
      </c>
      <c r="D188" s="44">
        <v>196.91117223000001</v>
      </c>
    </row>
    <row r="189" spans="1:4">
      <c r="A189" s="84">
        <v>44742</v>
      </c>
      <c r="C189" s="2">
        <v>369484</v>
      </c>
      <c r="D189" s="44">
        <v>202.65184183</v>
      </c>
    </row>
    <row r="190" spans="1:4">
      <c r="A190" s="84">
        <v>44743</v>
      </c>
      <c r="C190" s="2">
        <v>434677</v>
      </c>
      <c r="D190" s="44">
        <v>196.32932416</v>
      </c>
    </row>
    <row r="191" spans="1:4">
      <c r="A191" s="84">
        <v>44744</v>
      </c>
      <c r="C191" s="2">
        <v>0</v>
      </c>
      <c r="D191" s="44"/>
    </row>
    <row r="192" spans="1:4">
      <c r="A192" s="84">
        <v>44745</v>
      </c>
      <c r="C192" s="2">
        <v>0</v>
      </c>
      <c r="D192" s="44"/>
    </row>
    <row r="193" spans="1:4">
      <c r="A193" s="84">
        <v>44746</v>
      </c>
      <c r="C193" s="2">
        <v>90062</v>
      </c>
      <c r="D193" s="44">
        <v>196.46558726000001</v>
      </c>
    </row>
    <row r="194" spans="1:4">
      <c r="A194" s="84">
        <v>44747</v>
      </c>
      <c r="C194" s="2">
        <v>388988</v>
      </c>
      <c r="D194" s="44">
        <v>196.65712528</v>
      </c>
    </row>
    <row r="195" spans="1:4">
      <c r="A195" s="84">
        <v>44748</v>
      </c>
      <c r="C195" s="2">
        <v>423412</v>
      </c>
      <c r="D195" s="44">
        <v>197.26043156</v>
      </c>
    </row>
    <row r="196" spans="1:4">
      <c r="A196" s="84">
        <v>44749</v>
      </c>
      <c r="C196" s="2">
        <v>179794</v>
      </c>
      <c r="D196" s="44">
        <v>196.30919618999999</v>
      </c>
    </row>
    <row r="197" spans="1:4">
      <c r="A197" s="84">
        <v>44750</v>
      </c>
      <c r="C197" s="2">
        <v>708667</v>
      </c>
      <c r="D197" s="44">
        <v>195.17026408999999</v>
      </c>
    </row>
    <row r="198" spans="1:4">
      <c r="A198" s="84">
        <v>44751</v>
      </c>
      <c r="C198" s="2">
        <v>0</v>
      </c>
      <c r="D198" s="44"/>
    </row>
    <row r="199" spans="1:4">
      <c r="A199" s="84">
        <v>44752</v>
      </c>
      <c r="C199" s="2">
        <v>0</v>
      </c>
      <c r="D199" s="44"/>
    </row>
    <row r="200" spans="1:4">
      <c r="A200" s="84">
        <v>44753</v>
      </c>
      <c r="C200" s="2">
        <v>260807</v>
      </c>
      <c r="D200" s="44">
        <v>194.19140658000001</v>
      </c>
    </row>
    <row r="201" spans="1:4">
      <c r="A201" s="84">
        <v>44754</v>
      </c>
      <c r="C201" s="2">
        <v>196611</v>
      </c>
      <c r="D201" s="44">
        <v>194.21423267</v>
      </c>
    </row>
    <row r="202" spans="1:4">
      <c r="A202" s="84">
        <v>44755</v>
      </c>
      <c r="C202" s="2">
        <v>198534</v>
      </c>
      <c r="D202" s="44">
        <v>193.51375673000001</v>
      </c>
    </row>
    <row r="203" spans="1:4">
      <c r="A203" s="84">
        <v>44756</v>
      </c>
      <c r="C203" s="2">
        <v>121185</v>
      </c>
      <c r="D203" s="44">
        <v>188.86203738</v>
      </c>
    </row>
    <row r="204" spans="1:4">
      <c r="A204" s="84">
        <v>44757</v>
      </c>
      <c r="C204" s="2">
        <v>165324</v>
      </c>
      <c r="D204" s="44">
        <v>175.25517166</v>
      </c>
    </row>
    <row r="205" spans="1:4">
      <c r="A205" s="84">
        <v>44758</v>
      </c>
      <c r="C205" s="2">
        <v>0</v>
      </c>
      <c r="D205" s="44"/>
    </row>
    <row r="206" spans="1:4">
      <c r="A206" s="84">
        <v>44759</v>
      </c>
      <c r="C206" s="2">
        <v>0</v>
      </c>
      <c r="D206" s="44"/>
    </row>
    <row r="207" spans="1:4">
      <c r="A207" s="84">
        <v>44760</v>
      </c>
      <c r="C207" s="2">
        <v>22052</v>
      </c>
      <c r="D207" s="44">
        <v>153.94930165</v>
      </c>
    </row>
    <row r="208" spans="1:4">
      <c r="A208" s="84">
        <v>44761</v>
      </c>
      <c r="C208" s="2">
        <v>155817</v>
      </c>
      <c r="D208" s="44">
        <v>126.09878126</v>
      </c>
    </row>
    <row r="209" spans="1:4">
      <c r="A209" s="84">
        <v>44762</v>
      </c>
      <c r="C209" s="2">
        <v>216801</v>
      </c>
      <c r="D209" s="44">
        <v>108.08370099</v>
      </c>
    </row>
    <row r="210" spans="1:4">
      <c r="A210" s="84">
        <v>44763</v>
      </c>
      <c r="C210" s="2">
        <v>254483</v>
      </c>
      <c r="D210" s="44">
        <v>96.506246779999998</v>
      </c>
    </row>
    <row r="211" spans="1:4">
      <c r="A211" s="84">
        <v>44764</v>
      </c>
      <c r="C211" s="2">
        <v>161891</v>
      </c>
      <c r="D211" s="44">
        <v>101.31586808</v>
      </c>
    </row>
    <row r="212" spans="1:4">
      <c r="A212" s="84">
        <v>44765</v>
      </c>
      <c r="C212" s="2">
        <v>0</v>
      </c>
      <c r="D212" s="44"/>
    </row>
    <row r="213" spans="1:4">
      <c r="A213" s="84">
        <v>44766</v>
      </c>
      <c r="C213" s="2">
        <v>0</v>
      </c>
      <c r="D213" s="44"/>
    </row>
    <row r="214" spans="1:4">
      <c r="A214" s="84">
        <v>44767</v>
      </c>
      <c r="C214" s="2">
        <v>0</v>
      </c>
      <c r="D214" s="44"/>
    </row>
    <row r="215" spans="1:4">
      <c r="A215" s="84">
        <v>44768</v>
      </c>
      <c r="C215" s="2">
        <v>187630</v>
      </c>
      <c r="D215" s="44">
        <v>101.33923199</v>
      </c>
    </row>
    <row r="216" spans="1:4">
      <c r="A216" s="84">
        <v>44769</v>
      </c>
      <c r="C216" s="2">
        <v>132811</v>
      </c>
      <c r="D216" s="44">
        <v>99.347995269999998</v>
      </c>
    </row>
    <row r="217" spans="1:4">
      <c r="A217" s="84">
        <v>44770</v>
      </c>
      <c r="C217" s="2">
        <v>24112</v>
      </c>
      <c r="D217" s="44">
        <v>99.480405189999999</v>
      </c>
    </row>
    <row r="218" spans="1:4">
      <c r="A218" s="84">
        <v>44771</v>
      </c>
      <c r="C218" s="2">
        <v>60796</v>
      </c>
      <c r="D218" s="44">
        <v>93.566877750000003</v>
      </c>
    </row>
    <row r="219" spans="1:4">
      <c r="A219" s="84">
        <v>44772</v>
      </c>
      <c r="C219" s="2">
        <v>0</v>
      </c>
      <c r="D219" s="44"/>
    </row>
    <row r="220" spans="1:4">
      <c r="A220" s="84">
        <v>44773</v>
      </c>
      <c r="C220" s="2">
        <v>0</v>
      </c>
      <c r="D220" s="44"/>
    </row>
    <row r="221" spans="1:4">
      <c r="A221" s="84">
        <v>44774</v>
      </c>
      <c r="C221" s="2">
        <v>63314</v>
      </c>
      <c r="D221" s="44">
        <v>93.891240479999993</v>
      </c>
    </row>
    <row r="222" spans="1:4">
      <c r="A222" s="84">
        <v>44775</v>
      </c>
      <c r="C222" s="2">
        <v>80597</v>
      </c>
      <c r="D222" s="44">
        <v>95.578107119999999</v>
      </c>
    </row>
    <row r="223" spans="1:4">
      <c r="A223" s="84">
        <v>44776</v>
      </c>
      <c r="C223" s="2">
        <v>73790</v>
      </c>
      <c r="D223" s="44">
        <v>90.40832091</v>
      </c>
    </row>
    <row r="224" spans="1:4">
      <c r="A224" s="84">
        <v>44777</v>
      </c>
      <c r="C224" s="2">
        <v>154202</v>
      </c>
      <c r="D224" s="44">
        <v>90.451408540000003</v>
      </c>
    </row>
    <row r="225" spans="1:4">
      <c r="A225" s="84">
        <v>44778</v>
      </c>
      <c r="C225" s="2">
        <v>39812</v>
      </c>
      <c r="D225" s="44">
        <v>90.152648690000007</v>
      </c>
    </row>
    <row r="226" spans="1:4">
      <c r="A226" s="84">
        <v>44779</v>
      </c>
      <c r="C226" s="2">
        <v>0</v>
      </c>
      <c r="D226" s="44"/>
    </row>
    <row r="227" spans="1:4">
      <c r="A227" s="84">
        <v>44780</v>
      </c>
      <c r="C227" s="2">
        <v>0</v>
      </c>
      <c r="D227" s="44"/>
    </row>
    <row r="228" spans="1:4">
      <c r="A228" s="84">
        <v>44781</v>
      </c>
      <c r="C228" s="2">
        <v>151740</v>
      </c>
      <c r="D228" s="44">
        <v>89.564181820000002</v>
      </c>
    </row>
    <row r="229" spans="1:4">
      <c r="A229" s="84">
        <v>44782</v>
      </c>
      <c r="C229" s="2">
        <v>153837</v>
      </c>
      <c r="D229" s="44">
        <v>90.10048037</v>
      </c>
    </row>
    <row r="230" spans="1:4">
      <c r="A230" s="84">
        <v>44783</v>
      </c>
      <c r="C230" s="2">
        <v>84151</v>
      </c>
      <c r="D230" s="44">
        <v>90.018085940000006</v>
      </c>
    </row>
    <row r="231" spans="1:4">
      <c r="A231" s="84">
        <v>44784</v>
      </c>
      <c r="C231" s="2">
        <v>120466</v>
      </c>
      <c r="D231" s="44">
        <v>90.289609510000005</v>
      </c>
    </row>
    <row r="232" spans="1:4">
      <c r="A232" s="84">
        <v>44785</v>
      </c>
      <c r="C232" s="2">
        <v>89660</v>
      </c>
      <c r="D232" s="44">
        <v>90.844147660000004</v>
      </c>
    </row>
    <row r="233" spans="1:4">
      <c r="A233" s="84">
        <v>44786</v>
      </c>
      <c r="C233" s="2">
        <v>0</v>
      </c>
      <c r="D233" s="44"/>
    </row>
    <row r="234" spans="1:4">
      <c r="A234" s="84">
        <v>44787</v>
      </c>
      <c r="C234" s="2">
        <v>0</v>
      </c>
      <c r="D234" s="44"/>
    </row>
    <row r="235" spans="1:4">
      <c r="A235" s="84">
        <v>44788</v>
      </c>
      <c r="C235" s="2">
        <v>35231</v>
      </c>
      <c r="D235" s="44">
        <v>91.451656209999996</v>
      </c>
    </row>
    <row r="236" spans="1:4">
      <c r="A236" s="84">
        <v>44789</v>
      </c>
      <c r="C236" s="2">
        <v>57474</v>
      </c>
      <c r="D236" s="44">
        <v>91.423229629999994</v>
      </c>
    </row>
    <row r="237" spans="1:4">
      <c r="A237" s="84">
        <v>44790</v>
      </c>
      <c r="C237" s="2">
        <v>140850</v>
      </c>
      <c r="D237" s="44">
        <v>90.992531769999999</v>
      </c>
    </row>
    <row r="238" spans="1:4">
      <c r="A238" s="84">
        <v>44791</v>
      </c>
      <c r="C238" s="2">
        <v>64365</v>
      </c>
      <c r="D238" s="44">
        <v>90.812632640000004</v>
      </c>
    </row>
    <row r="239" spans="1:4">
      <c r="A239" s="84">
        <v>44792</v>
      </c>
      <c r="C239" s="2">
        <v>51134</v>
      </c>
      <c r="D239" s="44">
        <v>90.637005709999997</v>
      </c>
    </row>
    <row r="240" spans="1:4">
      <c r="A240" s="84">
        <v>44793</v>
      </c>
      <c r="C240" s="2">
        <v>0</v>
      </c>
      <c r="D240" s="44"/>
    </row>
    <row r="241" spans="1:4">
      <c r="A241" s="84">
        <v>44794</v>
      </c>
      <c r="C241" s="2">
        <v>0</v>
      </c>
      <c r="D241" s="44"/>
    </row>
    <row r="242" spans="1:4">
      <c r="A242" s="84">
        <v>44795</v>
      </c>
      <c r="C242" s="2">
        <v>102819</v>
      </c>
      <c r="D242" s="44">
        <v>90.074925350000001</v>
      </c>
    </row>
    <row r="243" spans="1:4">
      <c r="A243" s="84">
        <v>44796</v>
      </c>
      <c r="C243" s="2">
        <v>86832</v>
      </c>
      <c r="D243" s="44">
        <v>90.3139027</v>
      </c>
    </row>
    <row r="244" spans="1:4">
      <c r="A244" s="84">
        <v>44797</v>
      </c>
      <c r="C244" s="2">
        <v>117809</v>
      </c>
      <c r="D244" s="44">
        <v>90.092931350000001</v>
      </c>
    </row>
    <row r="245" spans="1:4">
      <c r="A245" s="84">
        <v>44798</v>
      </c>
      <c r="C245" s="2">
        <v>91507</v>
      </c>
      <c r="D245" s="44">
        <v>89.902079619999995</v>
      </c>
    </row>
    <row r="246" spans="1:4">
      <c r="A246" s="84">
        <v>44799</v>
      </c>
      <c r="C246" s="2">
        <v>138647</v>
      </c>
      <c r="D246" s="44">
        <v>89.697380229999993</v>
      </c>
    </row>
    <row r="247" spans="1:4">
      <c r="A247" s="84">
        <v>44800</v>
      </c>
      <c r="C247" s="2">
        <v>0</v>
      </c>
      <c r="D247" s="44"/>
    </row>
    <row r="248" spans="1:4">
      <c r="A248" s="84">
        <v>44801</v>
      </c>
      <c r="C248" s="2">
        <v>0</v>
      </c>
      <c r="D248" s="44"/>
    </row>
    <row r="249" spans="1:4">
      <c r="A249" s="84">
        <v>44802</v>
      </c>
      <c r="C249" s="2">
        <v>112962</v>
      </c>
      <c r="D249" s="44">
        <v>88.818221170000001</v>
      </c>
    </row>
    <row r="250" spans="1:4">
      <c r="A250" s="84">
        <v>44803</v>
      </c>
      <c r="C250" s="2">
        <v>90550</v>
      </c>
      <c r="D250" s="44">
        <v>88.221429040000004</v>
      </c>
    </row>
    <row r="251" spans="1:4">
      <c r="A251" s="84">
        <v>44804</v>
      </c>
      <c r="C251" s="2">
        <v>140665</v>
      </c>
      <c r="D251" s="44">
        <v>87.755005080000004</v>
      </c>
    </row>
    <row r="252" spans="1:4">
      <c r="A252" s="84">
        <v>44805</v>
      </c>
      <c r="C252" s="2">
        <v>41608</v>
      </c>
      <c r="D252" s="44">
        <v>86.845415540000005</v>
      </c>
    </row>
    <row r="253" spans="1:4">
      <c r="A253" s="84">
        <v>44806</v>
      </c>
      <c r="C253" s="2">
        <v>53184</v>
      </c>
      <c r="D253" s="44">
        <v>86.565769779999997</v>
      </c>
    </row>
    <row r="254" spans="1:4">
      <c r="A254" s="84">
        <v>44807</v>
      </c>
      <c r="C254" s="2">
        <v>0</v>
      </c>
      <c r="D254" s="44"/>
    </row>
    <row r="255" spans="1:4">
      <c r="A255" s="84">
        <v>44808</v>
      </c>
      <c r="C255" s="2">
        <v>0</v>
      </c>
      <c r="D255" s="44"/>
    </row>
    <row r="256" spans="1:4">
      <c r="A256" s="84">
        <v>44809</v>
      </c>
      <c r="C256" s="2">
        <v>83343</v>
      </c>
      <c r="D256" s="44">
        <v>85.877739579999997</v>
      </c>
    </row>
    <row r="257" spans="1:4">
      <c r="A257" s="84">
        <v>44810</v>
      </c>
      <c r="C257" s="2">
        <v>184542</v>
      </c>
      <c r="D257" s="44">
        <v>82.334337919999996</v>
      </c>
    </row>
    <row r="258" spans="1:4">
      <c r="A258" s="84">
        <v>44811</v>
      </c>
      <c r="C258" s="2">
        <v>0</v>
      </c>
      <c r="D258" s="44"/>
    </row>
    <row r="259" spans="1:4">
      <c r="A259" s="84">
        <v>44812</v>
      </c>
      <c r="C259" s="2">
        <v>75825</v>
      </c>
      <c r="D259" s="44">
        <v>68.186926999999997</v>
      </c>
    </row>
    <row r="260" spans="1:4">
      <c r="A260" s="84">
        <v>44813</v>
      </c>
      <c r="C260" s="2">
        <v>158145</v>
      </c>
      <c r="D260" s="44">
        <v>61.20776154</v>
      </c>
    </row>
    <row r="261" spans="1:4">
      <c r="A261" s="84">
        <v>44814</v>
      </c>
      <c r="C261" s="2">
        <v>0</v>
      </c>
      <c r="D261" s="44"/>
    </row>
    <row r="262" spans="1:4">
      <c r="A262" s="84">
        <v>44815</v>
      </c>
      <c r="C262" s="2">
        <v>0</v>
      </c>
      <c r="D262" s="44"/>
    </row>
    <row r="263" spans="1:4">
      <c r="A263" s="84">
        <v>44816</v>
      </c>
      <c r="C263" s="2">
        <v>70798</v>
      </c>
      <c r="D263" s="44">
        <v>65.484100819999995</v>
      </c>
    </row>
    <row r="264" spans="1:4">
      <c r="A264" s="84">
        <v>44817</v>
      </c>
      <c r="C264" s="2">
        <v>151027</v>
      </c>
      <c r="D264" s="44">
        <v>69.290571880000002</v>
      </c>
    </row>
    <row r="265" spans="1:4">
      <c r="A265" s="84">
        <v>44818</v>
      </c>
      <c r="C265" s="2">
        <v>78037</v>
      </c>
      <c r="D265" s="44">
        <v>74.947319539999995</v>
      </c>
    </row>
    <row r="266" spans="1:4">
      <c r="A266" s="84">
        <v>44819</v>
      </c>
      <c r="C266" s="2">
        <v>106528</v>
      </c>
      <c r="D266" s="44">
        <v>77.256135</v>
      </c>
    </row>
    <row r="267" spans="1:4">
      <c r="A267" s="84">
        <v>44820</v>
      </c>
      <c r="C267" s="2">
        <v>296877</v>
      </c>
      <c r="D267" s="44">
        <v>88.9</v>
      </c>
    </row>
    <row r="268" spans="1:4">
      <c r="A268" s="84">
        <v>44821</v>
      </c>
      <c r="C268" s="2">
        <v>0</v>
      </c>
      <c r="D268" s="44"/>
    </row>
    <row r="269" spans="1:4">
      <c r="A269" s="84">
        <v>44822</v>
      </c>
      <c r="C269" s="2">
        <v>0</v>
      </c>
      <c r="D269" s="44"/>
    </row>
    <row r="270" spans="1:4">
      <c r="A270" s="84">
        <v>44823</v>
      </c>
      <c r="C270" s="2">
        <v>124252</v>
      </c>
      <c r="D270" s="44">
        <v>87.890955469999994</v>
      </c>
    </row>
    <row r="271" spans="1:4">
      <c r="A271" s="84">
        <v>44824</v>
      </c>
      <c r="C271" s="2">
        <v>373794</v>
      </c>
      <c r="D271" s="44">
        <v>89.843668699999995</v>
      </c>
    </row>
    <row r="272" spans="1:4">
      <c r="A272" s="84">
        <v>44825</v>
      </c>
      <c r="C272" s="2">
        <v>146548</v>
      </c>
      <c r="D272" s="44">
        <v>89.177536369999999</v>
      </c>
    </row>
    <row r="273" spans="1:4">
      <c r="A273" s="84">
        <v>44826</v>
      </c>
      <c r="C273" s="2">
        <v>128164</v>
      </c>
      <c r="D273" s="44">
        <v>87.463018079999998</v>
      </c>
    </row>
    <row r="274" spans="1:4">
      <c r="A274" s="84">
        <v>44827</v>
      </c>
      <c r="C274" s="2">
        <v>104654</v>
      </c>
      <c r="D274" s="44">
        <v>87.730853089999997</v>
      </c>
    </row>
    <row r="275" spans="1:4">
      <c r="A275" s="84">
        <v>44828</v>
      </c>
      <c r="C275" s="2">
        <v>0</v>
      </c>
      <c r="D275" s="44"/>
    </row>
    <row r="276" spans="1:4">
      <c r="A276" s="84">
        <v>44829</v>
      </c>
      <c r="C276" s="2">
        <v>0</v>
      </c>
      <c r="D276" s="44"/>
    </row>
    <row r="277" spans="1:4">
      <c r="A277" s="84">
        <v>44830</v>
      </c>
      <c r="C277" s="2">
        <v>153569</v>
      </c>
      <c r="D277" s="44">
        <v>87.104187690000003</v>
      </c>
    </row>
    <row r="278" spans="1:4">
      <c r="A278" s="84">
        <v>44831</v>
      </c>
      <c r="C278" s="2">
        <v>197650</v>
      </c>
      <c r="D278" s="44">
        <v>86.907297900000003</v>
      </c>
    </row>
    <row r="279" spans="1:4">
      <c r="A279" s="84">
        <v>44832</v>
      </c>
      <c r="C279" s="2">
        <v>154223</v>
      </c>
      <c r="D279" s="44">
        <v>87.236880360000001</v>
      </c>
    </row>
    <row r="280" spans="1:4">
      <c r="A280" s="84">
        <v>44833</v>
      </c>
      <c r="C280" s="2">
        <v>219358</v>
      </c>
      <c r="D280" s="44">
        <v>87.151998599999999</v>
      </c>
    </row>
    <row r="281" spans="1:4">
      <c r="A281" s="84">
        <v>44834</v>
      </c>
      <c r="C281" s="2">
        <v>180893</v>
      </c>
      <c r="D281" s="44">
        <v>88.010250810000002</v>
      </c>
    </row>
    <row r="282" spans="1:4">
      <c r="A282" s="84">
        <v>44835</v>
      </c>
      <c r="C282" s="2">
        <v>0</v>
      </c>
      <c r="D282" s="44"/>
    </row>
    <row r="283" spans="1:4">
      <c r="A283" s="84">
        <v>44836</v>
      </c>
      <c r="C283" s="2">
        <v>0</v>
      </c>
      <c r="D283" s="44"/>
    </row>
    <row r="284" spans="1:4">
      <c r="A284" s="84">
        <v>44837</v>
      </c>
      <c r="C284" s="2">
        <v>61530</v>
      </c>
      <c r="D284" s="44">
        <v>88.395132450000006</v>
      </c>
    </row>
    <row r="285" spans="1:4">
      <c r="A285" s="84">
        <v>44838</v>
      </c>
      <c r="C285" s="2">
        <v>151032</v>
      </c>
      <c r="D285" s="44">
        <v>88.451561249999997</v>
      </c>
    </row>
    <row r="286" spans="1:4">
      <c r="A286" s="84">
        <v>44839</v>
      </c>
      <c r="C286" s="2">
        <v>279749</v>
      </c>
      <c r="D286" s="44">
        <v>88.874318759999994</v>
      </c>
    </row>
    <row r="287" spans="1:4">
      <c r="A287" s="84">
        <v>44840</v>
      </c>
      <c r="C287" s="2">
        <v>125886</v>
      </c>
      <c r="D287" s="44">
        <v>88.986754680000004</v>
      </c>
    </row>
    <row r="288" spans="1:4">
      <c r="A288" s="84">
        <v>44841</v>
      </c>
      <c r="C288" s="2">
        <v>248610</v>
      </c>
      <c r="D288" s="44">
        <v>89.045272510000004</v>
      </c>
    </row>
    <row r="289" spans="1:4">
      <c r="A289" s="84">
        <v>44842</v>
      </c>
      <c r="C289" s="2">
        <v>0</v>
      </c>
      <c r="D289" s="44"/>
    </row>
    <row r="290" spans="1:4">
      <c r="A290" s="84">
        <v>44843</v>
      </c>
      <c r="C290" s="2">
        <v>0</v>
      </c>
      <c r="D290" s="44"/>
    </row>
    <row r="291" spans="1:4">
      <c r="A291" s="84">
        <v>44844</v>
      </c>
      <c r="C291" s="2">
        <v>152883</v>
      </c>
      <c r="D291" s="44">
        <v>89.360006339999998</v>
      </c>
    </row>
    <row r="292" spans="1:4">
      <c r="A292" s="84">
        <v>44845</v>
      </c>
      <c r="C292" s="2">
        <v>110863</v>
      </c>
      <c r="D292" s="44">
        <v>89.355418850000007</v>
      </c>
    </row>
    <row r="293" spans="1:4">
      <c r="A293" s="84">
        <v>44846</v>
      </c>
      <c r="C293" s="2">
        <v>0</v>
      </c>
      <c r="D293" s="44"/>
    </row>
    <row r="294" spans="1:4">
      <c r="A294" s="84">
        <v>44847</v>
      </c>
      <c r="C294" s="2">
        <v>226693</v>
      </c>
      <c r="D294" s="44">
        <v>89.025950510000001</v>
      </c>
    </row>
    <row r="295" spans="1:4">
      <c r="A295" s="84">
        <v>44848</v>
      </c>
      <c r="C295" s="2">
        <v>165946</v>
      </c>
      <c r="D295" s="44">
        <v>89.195378009999999</v>
      </c>
    </row>
    <row r="296" spans="1:4">
      <c r="A296" s="84">
        <v>44849</v>
      </c>
      <c r="C296" s="2">
        <v>0</v>
      </c>
      <c r="D296" s="44"/>
    </row>
    <row r="297" spans="1:4">
      <c r="A297" s="84">
        <v>44850</v>
      </c>
      <c r="C297" s="2">
        <v>0</v>
      </c>
      <c r="D297" s="44"/>
    </row>
    <row r="298" spans="1:4">
      <c r="A298" s="84">
        <v>44851</v>
      </c>
      <c r="C298" s="2">
        <v>115662</v>
      </c>
      <c r="D298" s="44">
        <v>89.244937399999998</v>
      </c>
    </row>
    <row r="299" spans="1:4">
      <c r="A299" s="84">
        <v>44852</v>
      </c>
      <c r="C299" s="2">
        <v>128335</v>
      </c>
      <c r="D299" s="44">
        <v>89.07390891</v>
      </c>
    </row>
    <row r="300" spans="1:4">
      <c r="A300" s="84">
        <v>44853</v>
      </c>
      <c r="C300" s="2">
        <v>351729</v>
      </c>
      <c r="D300" s="44">
        <v>88.753154269999996</v>
      </c>
    </row>
    <row r="301" spans="1:4">
      <c r="A301" s="84">
        <v>44854</v>
      </c>
      <c r="C301" s="2">
        <v>137986</v>
      </c>
      <c r="D301" s="44">
        <v>88.864097079999993</v>
      </c>
    </row>
    <row r="302" spans="1:4">
      <c r="A302" s="84">
        <v>44855</v>
      </c>
      <c r="C302" s="2">
        <v>101906</v>
      </c>
      <c r="D302" s="44">
        <v>88.901390980000002</v>
      </c>
    </row>
    <row r="303" spans="1:4">
      <c r="A303" s="84">
        <v>44856</v>
      </c>
      <c r="C303" s="2">
        <v>0</v>
      </c>
      <c r="D303" s="44"/>
    </row>
    <row r="304" spans="1:4">
      <c r="A304" s="84">
        <v>44857</v>
      </c>
      <c r="C304" s="2">
        <v>0</v>
      </c>
      <c r="D304" s="44"/>
    </row>
    <row r="305" spans="1:4">
      <c r="A305" s="84">
        <v>44858</v>
      </c>
      <c r="C305" s="2">
        <v>344536</v>
      </c>
      <c r="D305" s="44">
        <v>89.247976399999999</v>
      </c>
    </row>
    <row r="306" spans="1:4">
      <c r="A306" s="84">
        <v>44859</v>
      </c>
      <c r="C306" s="2">
        <v>662397</v>
      </c>
      <c r="D306" s="44">
        <v>89.898408140000001</v>
      </c>
    </row>
    <row r="307" spans="1:4">
      <c r="A307" s="84">
        <v>44860</v>
      </c>
      <c r="C307" s="2">
        <v>401318</v>
      </c>
      <c r="D307" s="44">
        <v>90.781627779999994</v>
      </c>
    </row>
    <row r="308" spans="1:4">
      <c r="A308" s="84">
        <v>44861</v>
      </c>
      <c r="C308" s="2">
        <v>339759</v>
      </c>
      <c r="D308" s="44">
        <v>91.916843990000004</v>
      </c>
    </row>
    <row r="309" spans="1:4">
      <c r="A309" s="84">
        <v>44862</v>
      </c>
      <c r="C309" s="2">
        <v>767967</v>
      </c>
      <c r="D309" s="44">
        <v>93.689331280000005</v>
      </c>
    </row>
    <row r="310" spans="1:4">
      <c r="A310" s="84">
        <v>44863</v>
      </c>
      <c r="C310" s="2">
        <v>0</v>
      </c>
      <c r="D310" s="44"/>
    </row>
    <row r="311" spans="1:4">
      <c r="A311" s="84">
        <v>44864</v>
      </c>
      <c r="C311" s="2">
        <v>0</v>
      </c>
      <c r="D311" s="44"/>
    </row>
    <row r="312" spans="1:4">
      <c r="A312" s="84">
        <v>44865</v>
      </c>
      <c r="C312" s="2">
        <v>595957</v>
      </c>
      <c r="D312" s="44">
        <v>97.784055370000004</v>
      </c>
    </row>
    <row r="313" spans="1:4">
      <c r="A313" s="84">
        <v>44866</v>
      </c>
      <c r="C313" s="2">
        <v>789211</v>
      </c>
      <c r="D313" s="44">
        <v>100.69204508999999</v>
      </c>
    </row>
    <row r="314" spans="1:4">
      <c r="A314" s="84">
        <v>44867</v>
      </c>
      <c r="C314" s="2">
        <v>0</v>
      </c>
      <c r="D314" s="44"/>
    </row>
    <row r="315" spans="1:4">
      <c r="A315" s="84">
        <v>44868</v>
      </c>
      <c r="C315" s="2">
        <v>134762</v>
      </c>
      <c r="D315" s="44">
        <v>101.18273994</v>
      </c>
    </row>
    <row r="316" spans="1:4">
      <c r="A316" s="84">
        <v>44869</v>
      </c>
      <c r="C316" s="2">
        <v>380721</v>
      </c>
      <c r="D316" s="44">
        <v>102.15826602</v>
      </c>
    </row>
    <row r="317" spans="1:4">
      <c r="A317" s="84">
        <v>44870</v>
      </c>
      <c r="C317" s="2">
        <v>0</v>
      </c>
      <c r="D317" s="44"/>
    </row>
    <row r="318" spans="1:4">
      <c r="A318" s="84">
        <v>44871</v>
      </c>
      <c r="C318" s="2">
        <v>0</v>
      </c>
      <c r="D318" s="44"/>
    </row>
    <row r="319" spans="1:4">
      <c r="A319" s="84">
        <v>44872</v>
      </c>
      <c r="C319" s="2">
        <v>99560</v>
      </c>
      <c r="D319" s="44">
        <v>102.21342848</v>
      </c>
    </row>
    <row r="320" spans="1:4">
      <c r="A320" s="84">
        <v>44873</v>
      </c>
      <c r="C320" s="2">
        <v>164108</v>
      </c>
      <c r="D320" s="44">
        <v>101.91506836000001</v>
      </c>
    </row>
    <row r="321" spans="1:4">
      <c r="A321" s="84">
        <v>44874</v>
      </c>
      <c r="C321" s="2">
        <v>363291</v>
      </c>
      <c r="D321" s="44">
        <v>101.79299591</v>
      </c>
    </row>
    <row r="322" spans="1:4">
      <c r="A322" s="84">
        <v>44875</v>
      </c>
      <c r="C322" s="2">
        <v>221150</v>
      </c>
      <c r="D322" s="44">
        <v>101.90676185</v>
      </c>
    </row>
    <row r="323" spans="1:4">
      <c r="A323" s="84">
        <v>44876</v>
      </c>
      <c r="C323" s="2">
        <v>139258</v>
      </c>
      <c r="D323" s="44">
        <v>102.10433303000001</v>
      </c>
    </row>
    <row r="324" spans="1:4">
      <c r="A324" s="84">
        <v>44877</v>
      </c>
      <c r="C324" s="2">
        <v>0</v>
      </c>
      <c r="D324" s="44"/>
    </row>
    <row r="325" spans="1:4">
      <c r="A325" s="84">
        <v>44878</v>
      </c>
      <c r="C325" s="2">
        <v>0</v>
      </c>
      <c r="D325" s="44"/>
    </row>
    <row r="326" spans="1:4">
      <c r="A326" s="84">
        <v>44879</v>
      </c>
      <c r="C326" s="2">
        <v>116962</v>
      </c>
      <c r="D326" s="44">
        <v>102.04336451</v>
      </c>
    </row>
    <row r="327" spans="1:4">
      <c r="A327" s="84">
        <v>44880</v>
      </c>
      <c r="C327" s="2">
        <v>0</v>
      </c>
      <c r="D327" s="44"/>
    </row>
    <row r="328" spans="1:4">
      <c r="A328" s="84">
        <v>44881</v>
      </c>
      <c r="C328" s="2">
        <v>20607</v>
      </c>
      <c r="D328" s="44">
        <v>101.49680447999999</v>
      </c>
    </row>
    <row r="329" spans="1:4">
      <c r="A329" s="84">
        <v>44882</v>
      </c>
      <c r="C329" s="2">
        <v>204971</v>
      </c>
      <c r="D329" s="44">
        <v>102.15938371</v>
      </c>
    </row>
    <row r="330" spans="1:4">
      <c r="A330" s="84">
        <v>44883</v>
      </c>
      <c r="C330" s="2">
        <v>261397</v>
      </c>
      <c r="D330" s="44">
        <v>101.71727850000001</v>
      </c>
    </row>
    <row r="331" spans="1:4">
      <c r="A331" s="84">
        <v>44884</v>
      </c>
      <c r="C331" s="2">
        <v>0</v>
      </c>
      <c r="D331" s="44"/>
    </row>
    <row r="332" spans="1:4">
      <c r="A332" s="84">
        <v>44885</v>
      </c>
      <c r="C332" s="2">
        <v>0</v>
      </c>
      <c r="D332" s="44"/>
    </row>
    <row r="333" spans="1:4">
      <c r="A333" s="84">
        <v>44886</v>
      </c>
      <c r="C333" s="2">
        <v>97514</v>
      </c>
      <c r="D333" s="44">
        <v>101.08204616</v>
      </c>
    </row>
    <row r="334" spans="1:4">
      <c r="A334" s="84">
        <v>44887</v>
      </c>
      <c r="C334" s="2">
        <v>215808</v>
      </c>
      <c r="D334" s="44">
        <v>100.2776114</v>
      </c>
    </row>
    <row r="335" spans="1:4">
      <c r="A335" s="84">
        <v>44888</v>
      </c>
      <c r="C335" s="2">
        <v>159567</v>
      </c>
      <c r="D335" s="44">
        <v>99.489829029999996</v>
      </c>
    </row>
    <row r="336" spans="1:4">
      <c r="A336" s="84">
        <v>44889</v>
      </c>
      <c r="C336" s="2">
        <v>195915</v>
      </c>
      <c r="D336" s="44">
        <v>99.70550136</v>
      </c>
    </row>
    <row r="337" spans="1:4">
      <c r="A337" s="84">
        <v>44890</v>
      </c>
      <c r="C337" s="2">
        <v>70781</v>
      </c>
      <c r="D337" s="44">
        <v>99.33968084</v>
      </c>
    </row>
    <row r="338" spans="1:4">
      <c r="A338" s="84">
        <v>44891</v>
      </c>
      <c r="C338" s="2">
        <v>0</v>
      </c>
      <c r="D338" s="44"/>
    </row>
    <row r="339" spans="1:4">
      <c r="A339" s="84">
        <v>44892</v>
      </c>
      <c r="C339" s="2">
        <v>0</v>
      </c>
      <c r="D339" s="44"/>
    </row>
    <row r="340" spans="1:4">
      <c r="A340" s="84">
        <v>44893</v>
      </c>
      <c r="C340" s="2">
        <v>88613</v>
      </c>
      <c r="D340" s="44">
        <v>98.492775320000007</v>
      </c>
    </row>
    <row r="341" spans="1:4">
      <c r="A341" s="84">
        <v>44894</v>
      </c>
      <c r="C341" s="2">
        <v>141464</v>
      </c>
      <c r="D341" s="44">
        <v>97.090729789999997</v>
      </c>
    </row>
    <row r="342" spans="1:4">
      <c r="A342" s="84">
        <v>44895</v>
      </c>
      <c r="C342" s="2">
        <v>127848</v>
      </c>
      <c r="D342" s="44">
        <v>93.976603069999996</v>
      </c>
    </row>
    <row r="343" spans="1:4">
      <c r="A343" s="84">
        <v>44896</v>
      </c>
      <c r="C343" s="2">
        <v>127606</v>
      </c>
      <c r="D343" s="44">
        <v>89.738574200000002</v>
      </c>
    </row>
    <row r="344" spans="1:4">
      <c r="A344" s="84">
        <v>44897</v>
      </c>
      <c r="C344" s="2">
        <v>113978</v>
      </c>
      <c r="D344" s="44">
        <v>85.72376423</v>
      </c>
    </row>
    <row r="345" spans="1:4">
      <c r="A345" s="84">
        <v>44898</v>
      </c>
      <c r="C345" s="2">
        <v>0</v>
      </c>
      <c r="D345" s="44"/>
    </row>
    <row r="346" spans="1:4">
      <c r="A346" s="84">
        <v>44899</v>
      </c>
      <c r="C346" s="2">
        <v>0</v>
      </c>
      <c r="D346" s="44"/>
    </row>
    <row r="347" spans="1:4">
      <c r="A347" s="84">
        <v>44900</v>
      </c>
      <c r="C347" s="2">
        <v>55348</v>
      </c>
      <c r="D347" s="44">
        <v>85.641136079999995</v>
      </c>
    </row>
    <row r="348" spans="1:4">
      <c r="A348" s="84">
        <v>44901</v>
      </c>
      <c r="C348" s="2">
        <v>264446</v>
      </c>
      <c r="D348" s="44">
        <v>85.608951090000005</v>
      </c>
    </row>
    <row r="349" spans="1:4">
      <c r="A349" s="84">
        <v>44902</v>
      </c>
      <c r="C349" s="2">
        <v>197150</v>
      </c>
      <c r="D349" s="44">
        <v>84.468169660000001</v>
      </c>
    </row>
    <row r="350" spans="1:4">
      <c r="A350" s="84">
        <v>44903</v>
      </c>
      <c r="C350" s="2">
        <v>180579</v>
      </c>
      <c r="D350" s="44">
        <v>84.507581160000001</v>
      </c>
    </row>
    <row r="351" spans="1:4">
      <c r="A351" s="84">
        <v>44904</v>
      </c>
      <c r="C351" s="2">
        <v>249641</v>
      </c>
      <c r="D351" s="44">
        <v>84.760287169999998</v>
      </c>
    </row>
    <row r="352" spans="1:4">
      <c r="A352" s="84">
        <v>44905</v>
      </c>
      <c r="C352" s="2">
        <v>0</v>
      </c>
      <c r="D352" s="44"/>
    </row>
    <row r="353" spans="1:4">
      <c r="A353" s="84">
        <v>44906</v>
      </c>
      <c r="C353" s="2">
        <v>0</v>
      </c>
      <c r="D353" s="44"/>
    </row>
    <row r="354" spans="1:4">
      <c r="A354" s="84">
        <v>44907</v>
      </c>
      <c r="C354" s="2">
        <v>72320</v>
      </c>
      <c r="D354" s="44">
        <v>85.138445790000006</v>
      </c>
    </row>
    <row r="355" spans="1:4">
      <c r="A355" s="84">
        <v>44908</v>
      </c>
      <c r="C355" s="2">
        <v>145337</v>
      </c>
      <c r="D355" s="44">
        <v>85.996447559999993</v>
      </c>
    </row>
    <row r="356" spans="1:4">
      <c r="A356" s="84">
        <v>44909</v>
      </c>
      <c r="C356" s="2">
        <v>150007</v>
      </c>
      <c r="D356" s="44">
        <v>86.785603330000001</v>
      </c>
    </row>
    <row r="357" spans="1:4">
      <c r="A357" s="84">
        <v>44910</v>
      </c>
      <c r="C357" s="2">
        <v>100201</v>
      </c>
      <c r="D357" s="44">
        <v>87.098291930000002</v>
      </c>
    </row>
    <row r="358" spans="1:4">
      <c r="A358" s="84">
        <v>44911</v>
      </c>
      <c r="C358" s="2">
        <v>207798</v>
      </c>
      <c r="D358" s="44">
        <v>87.971969259999995</v>
      </c>
    </row>
    <row r="359" spans="1:4">
      <c r="A359" s="84">
        <v>44912</v>
      </c>
      <c r="C359" s="2">
        <v>0</v>
      </c>
      <c r="D359" s="44"/>
    </row>
    <row r="360" spans="1:4">
      <c r="A360" s="84">
        <v>44913</v>
      </c>
      <c r="C360" s="2">
        <v>0</v>
      </c>
      <c r="D360" s="44"/>
    </row>
    <row r="361" spans="1:4">
      <c r="A361" s="84">
        <v>44914</v>
      </c>
      <c r="C361" s="2">
        <v>100784</v>
      </c>
      <c r="D361" s="44">
        <v>88.190618549999996</v>
      </c>
    </row>
    <row r="362" spans="1:4">
      <c r="A362" s="84">
        <v>44915</v>
      </c>
      <c r="C362" s="2">
        <v>252791</v>
      </c>
      <c r="D362" s="44">
        <v>88.651753420000006</v>
      </c>
    </row>
    <row r="363" spans="1:4">
      <c r="A363" s="84">
        <v>44916</v>
      </c>
      <c r="C363" s="2">
        <v>170669</v>
      </c>
      <c r="D363" s="44">
        <v>88.833829919999999</v>
      </c>
    </row>
    <row r="364" spans="1:4">
      <c r="A364" s="84">
        <v>44917</v>
      </c>
      <c r="C364" s="2">
        <v>124072</v>
      </c>
      <c r="D364" s="44">
        <v>87.849347949999995</v>
      </c>
    </row>
    <row r="365" spans="1:4">
      <c r="A365" s="84">
        <v>44918</v>
      </c>
      <c r="C365" s="2">
        <v>91579</v>
      </c>
      <c r="D365" s="44">
        <v>87.480192509999995</v>
      </c>
    </row>
    <row r="366" spans="1:4">
      <c r="A366" s="84">
        <v>44919</v>
      </c>
      <c r="C366" s="2">
        <v>0</v>
      </c>
      <c r="D366" s="44"/>
    </row>
    <row r="367" spans="1:4">
      <c r="A367" s="84">
        <v>44920</v>
      </c>
      <c r="C367" s="2">
        <v>0</v>
      </c>
      <c r="D367" s="44"/>
    </row>
    <row r="368" spans="1:4">
      <c r="A368" s="84">
        <v>44921</v>
      </c>
      <c r="C368" s="2">
        <v>29444</v>
      </c>
      <c r="D368" s="44">
        <v>87.376524919999994</v>
      </c>
    </row>
    <row r="369" spans="1:4">
      <c r="A369" s="84">
        <v>44922</v>
      </c>
      <c r="C369" s="2">
        <v>89991</v>
      </c>
      <c r="D369" s="44">
        <v>86.207184049999995</v>
      </c>
    </row>
    <row r="370" spans="1:4">
      <c r="A370" s="84">
        <v>44923</v>
      </c>
      <c r="C370" s="2">
        <v>110833</v>
      </c>
      <c r="D370" s="44">
        <v>86.528388469999996</v>
      </c>
    </row>
    <row r="371" spans="1:4">
      <c r="A371" s="84">
        <v>44924</v>
      </c>
      <c r="C371" s="2">
        <v>347311</v>
      </c>
      <c r="D371" s="44">
        <v>85.561146629999996</v>
      </c>
    </row>
    <row r="372" spans="1:4">
      <c r="A372" s="84">
        <v>44925</v>
      </c>
      <c r="C372" s="2">
        <v>15996</v>
      </c>
      <c r="D372" s="44">
        <v>87</v>
      </c>
    </row>
    <row r="373" spans="1:4">
      <c r="A373" s="84">
        <v>44926</v>
      </c>
      <c r="C373" s="2">
        <v>0</v>
      </c>
      <c r="D373" s="44"/>
    </row>
    <row r="374" spans="1:4">
      <c r="A374" s="84">
        <v>44927</v>
      </c>
      <c r="C374" s="2">
        <v>0</v>
      </c>
      <c r="D374" s="44"/>
    </row>
    <row r="375" spans="1:4">
      <c r="A375" s="84">
        <v>44928</v>
      </c>
      <c r="C375" s="2">
        <v>0</v>
      </c>
      <c r="D375" s="44"/>
    </row>
    <row r="376" spans="1:4">
      <c r="A376" s="84">
        <v>44929</v>
      </c>
      <c r="C376" s="2">
        <v>44783</v>
      </c>
      <c r="D376" s="44">
        <v>85.016108790000004</v>
      </c>
    </row>
    <row r="377" spans="1:4">
      <c r="A377" s="84">
        <v>44930</v>
      </c>
      <c r="C377" s="2">
        <v>125410</v>
      </c>
      <c r="D377" s="44">
        <v>86.608159630000003</v>
      </c>
    </row>
    <row r="378" spans="1:4">
      <c r="A378" s="84">
        <v>44931</v>
      </c>
      <c r="C378" s="2">
        <v>262473</v>
      </c>
      <c r="D378" s="44">
        <v>86.211804599999994</v>
      </c>
    </row>
    <row r="379" spans="1:4">
      <c r="A379" s="84">
        <v>44932</v>
      </c>
      <c r="C379" s="2">
        <v>289982</v>
      </c>
      <c r="D379" s="44">
        <v>86.397772270000004</v>
      </c>
    </row>
    <row r="380" spans="1:4">
      <c r="A380" s="84">
        <v>44933</v>
      </c>
      <c r="C380" s="2">
        <v>0</v>
      </c>
      <c r="D380" s="44"/>
    </row>
    <row r="381" spans="1:4">
      <c r="A381" s="84">
        <v>44934</v>
      </c>
      <c r="C381" s="2">
        <v>0</v>
      </c>
      <c r="D381" s="44"/>
    </row>
    <row r="382" spans="1:4">
      <c r="A382" s="84">
        <v>44935</v>
      </c>
      <c r="C382" s="2">
        <v>238271</v>
      </c>
      <c r="D382" s="44">
        <v>86.112688700000007</v>
      </c>
    </row>
    <row r="383" spans="1:4">
      <c r="A383" s="84">
        <v>44936</v>
      </c>
      <c r="C383" s="2">
        <v>217674</v>
      </c>
      <c r="D383" s="44">
        <v>86.565879929999994</v>
      </c>
    </row>
    <row r="384" spans="1:4">
      <c r="A384" s="84">
        <v>44937</v>
      </c>
      <c r="C384" s="2">
        <v>214850</v>
      </c>
      <c r="D384" s="44">
        <v>86.550752849999995</v>
      </c>
    </row>
    <row r="385" spans="1:4">
      <c r="A385" s="84">
        <v>44938</v>
      </c>
      <c r="C385" s="2">
        <v>135571</v>
      </c>
      <c r="D385" s="44">
        <v>86.598186920000003</v>
      </c>
    </row>
    <row r="386" spans="1:4">
      <c r="A386" s="84">
        <v>44939</v>
      </c>
      <c r="C386" s="2">
        <v>368078</v>
      </c>
      <c r="D386" s="44">
        <v>87.064268519999999</v>
      </c>
    </row>
    <row r="387" spans="1:4">
      <c r="A387" s="84">
        <v>44940</v>
      </c>
      <c r="C387" s="2">
        <v>0</v>
      </c>
      <c r="D387" s="44"/>
    </row>
    <row r="388" spans="1:4">
      <c r="A388" s="84">
        <v>44941</v>
      </c>
      <c r="C388" s="2">
        <v>0</v>
      </c>
      <c r="D388" s="44"/>
    </row>
    <row r="389" spans="1:4">
      <c r="A389" s="84">
        <v>44942</v>
      </c>
      <c r="C389" s="2">
        <v>265562</v>
      </c>
      <c r="D389" s="44">
        <v>87.147497189999996</v>
      </c>
    </row>
    <row r="390" spans="1:4">
      <c r="A390" s="84">
        <v>44943</v>
      </c>
      <c r="C390" s="2">
        <v>218814</v>
      </c>
      <c r="D390" s="44">
        <v>87.10257593</v>
      </c>
    </row>
    <row r="391" spans="1:4">
      <c r="A391" s="84">
        <v>44944</v>
      </c>
      <c r="C391" s="2">
        <v>404111</v>
      </c>
      <c r="D391" s="44">
        <v>87.110703490000006</v>
      </c>
    </row>
    <row r="392" spans="1:4">
      <c r="A392" s="84">
        <v>44945</v>
      </c>
      <c r="C392" s="2">
        <v>290228</v>
      </c>
      <c r="D392" s="44">
        <v>87.098406179999998</v>
      </c>
    </row>
    <row r="393" spans="1:4">
      <c r="A393" s="84">
        <v>44946</v>
      </c>
      <c r="C393" s="2">
        <v>384310</v>
      </c>
      <c r="D393" s="44">
        <v>87.236077850000001</v>
      </c>
    </row>
    <row r="394" spans="1:4">
      <c r="A394" s="84">
        <v>44947</v>
      </c>
      <c r="C394" s="2">
        <v>0</v>
      </c>
      <c r="D394" s="44"/>
    </row>
    <row r="395" spans="1:4">
      <c r="A395" s="84">
        <v>44948</v>
      </c>
      <c r="C395" s="2">
        <v>0</v>
      </c>
      <c r="D395" s="44"/>
    </row>
    <row r="396" spans="1:4">
      <c r="A396" s="84">
        <v>44949</v>
      </c>
      <c r="C396" s="2">
        <v>47992</v>
      </c>
      <c r="D396" s="44">
        <v>87.232642940000005</v>
      </c>
    </row>
    <row r="397" spans="1:4">
      <c r="A397" s="84">
        <v>44950</v>
      </c>
      <c r="C397" s="2">
        <v>273190</v>
      </c>
      <c r="D397" s="44">
        <v>87.134368019999997</v>
      </c>
    </row>
    <row r="398" spans="1:4">
      <c r="A398" s="84">
        <v>44951</v>
      </c>
      <c r="C398" s="2">
        <v>459902</v>
      </c>
      <c r="D398" s="44">
        <v>87.123051750000002</v>
      </c>
    </row>
    <row r="399" spans="1:4">
      <c r="A399" s="84">
        <v>44952</v>
      </c>
      <c r="C399" s="2">
        <v>463481</v>
      </c>
      <c r="D399" s="44">
        <v>88.082389019999994</v>
      </c>
    </row>
    <row r="400" spans="1:4">
      <c r="A400" s="84">
        <v>44953</v>
      </c>
      <c r="C400" s="2">
        <v>523561</v>
      </c>
      <c r="D400" s="44">
        <v>88.882536990000006</v>
      </c>
    </row>
    <row r="401" spans="1:4">
      <c r="A401" s="84">
        <v>44954</v>
      </c>
      <c r="C401" s="2">
        <v>0</v>
      </c>
      <c r="D401" s="44"/>
    </row>
    <row r="402" spans="1:4">
      <c r="A402" s="84">
        <v>44955</v>
      </c>
      <c r="C402" s="2">
        <v>0</v>
      </c>
      <c r="D402" s="44"/>
    </row>
    <row r="403" spans="1:4">
      <c r="A403" s="84">
        <v>44956</v>
      </c>
      <c r="C403" s="2">
        <v>523686</v>
      </c>
      <c r="D403" s="44">
        <v>91.108430709999993</v>
      </c>
    </row>
    <row r="404" spans="1:4">
      <c r="A404" s="84">
        <v>44957</v>
      </c>
      <c r="C404" s="2">
        <v>629825</v>
      </c>
      <c r="D404" s="44">
        <v>93.028065010000006</v>
      </c>
    </row>
    <row r="405" spans="1:4">
      <c r="A405" s="84">
        <v>44958</v>
      </c>
      <c r="C405" s="2">
        <v>487633</v>
      </c>
      <c r="D405" s="44">
        <v>94.937273520000005</v>
      </c>
    </row>
    <row r="406" spans="1:4">
      <c r="A406" s="84">
        <v>44959</v>
      </c>
      <c r="C406" s="2">
        <v>161953</v>
      </c>
      <c r="D406" s="44">
        <v>94.91646317</v>
      </c>
    </row>
    <row r="407" spans="1:4">
      <c r="A407" s="84">
        <v>44960</v>
      </c>
      <c r="C407" s="2">
        <v>319478</v>
      </c>
      <c r="D407" s="44">
        <v>95.542832239999996</v>
      </c>
    </row>
    <row r="408" spans="1:4">
      <c r="A408" s="84">
        <v>44961</v>
      </c>
      <c r="C408" s="2">
        <v>0</v>
      </c>
      <c r="D408" s="44"/>
    </row>
    <row r="409" spans="1:4">
      <c r="A409" s="84">
        <v>44962</v>
      </c>
      <c r="C409" s="2">
        <v>0</v>
      </c>
      <c r="D409" s="44"/>
    </row>
    <row r="410" spans="1:4">
      <c r="A410" s="84">
        <v>44963</v>
      </c>
      <c r="C410" s="2">
        <v>231332</v>
      </c>
      <c r="D410" s="44">
        <v>95.306008590000005</v>
      </c>
    </row>
    <row r="411" spans="1:4">
      <c r="A411" s="84">
        <v>44964</v>
      </c>
      <c r="C411" s="2">
        <v>389394</v>
      </c>
      <c r="D411" s="44">
        <v>96.464138820000002</v>
      </c>
    </row>
    <row r="412" spans="1:4">
      <c r="A412" s="84">
        <v>44965</v>
      </c>
      <c r="C412" s="2">
        <v>294889</v>
      </c>
      <c r="D412" s="44">
        <v>97.163701970000005</v>
      </c>
    </row>
    <row r="413" spans="1:4">
      <c r="A413" s="84">
        <v>44966</v>
      </c>
      <c r="C413" s="2">
        <v>349215</v>
      </c>
      <c r="D413" s="44">
        <v>97.524797699999993</v>
      </c>
    </row>
    <row r="414" spans="1:4">
      <c r="A414" s="84">
        <v>44967</v>
      </c>
      <c r="C414" s="2">
        <v>227692</v>
      </c>
      <c r="D414" s="44">
        <v>98.096930139999998</v>
      </c>
    </row>
    <row r="415" spans="1:4">
      <c r="A415" s="84">
        <v>44968</v>
      </c>
      <c r="C415" s="2">
        <v>0</v>
      </c>
      <c r="D415" s="44"/>
    </row>
    <row r="416" spans="1:4">
      <c r="A416" s="84">
        <v>44969</v>
      </c>
      <c r="C416" s="2">
        <v>0</v>
      </c>
      <c r="D416" s="44"/>
    </row>
    <row r="417" spans="1:4">
      <c r="A417" s="84">
        <v>44970</v>
      </c>
      <c r="C417" s="2">
        <v>635636</v>
      </c>
      <c r="D417" s="44">
        <v>99.546094479999994</v>
      </c>
    </row>
    <row r="418" spans="1:4">
      <c r="A418" s="84">
        <v>44971</v>
      </c>
      <c r="C418" s="2">
        <v>981858</v>
      </c>
      <c r="D418" s="44">
        <v>100.15122819</v>
      </c>
    </row>
    <row r="419" spans="1:4">
      <c r="A419" s="84">
        <v>44972</v>
      </c>
      <c r="C419" s="2">
        <v>432832</v>
      </c>
      <c r="D419" s="44">
        <v>100.17235162</v>
      </c>
    </row>
    <row r="420" spans="1:4">
      <c r="A420" s="84">
        <v>44973</v>
      </c>
      <c r="C420" s="2">
        <v>387096</v>
      </c>
      <c r="D420" s="44">
        <v>100.59076689</v>
      </c>
    </row>
    <row r="421" spans="1:4">
      <c r="A421" s="84">
        <v>44974</v>
      </c>
      <c r="C421" s="2">
        <v>299336</v>
      </c>
      <c r="D421" s="44">
        <v>100.25931434</v>
      </c>
    </row>
    <row r="422" spans="1:4">
      <c r="A422" s="84">
        <v>44975</v>
      </c>
      <c r="C422" s="2">
        <v>0</v>
      </c>
      <c r="D422" s="44"/>
    </row>
    <row r="423" spans="1:4">
      <c r="A423" s="84">
        <v>44976</v>
      </c>
      <c r="C423" s="2">
        <v>0</v>
      </c>
      <c r="D423" s="44"/>
    </row>
    <row r="424" spans="1:4">
      <c r="A424" s="84">
        <v>44977</v>
      </c>
      <c r="C424" s="2">
        <v>0</v>
      </c>
      <c r="D424" s="44"/>
    </row>
    <row r="425" spans="1:4">
      <c r="A425" s="84">
        <v>44978</v>
      </c>
      <c r="C425" s="2">
        <v>0</v>
      </c>
      <c r="D425" s="44"/>
    </row>
    <row r="426" spans="1:4">
      <c r="A426" s="84">
        <v>44979</v>
      </c>
      <c r="C426" s="2">
        <v>195042</v>
      </c>
      <c r="D426" s="44">
        <v>100.14850595999999</v>
      </c>
    </row>
    <row r="427" spans="1:4">
      <c r="A427" s="84">
        <v>44980</v>
      </c>
      <c r="C427" s="2">
        <v>359368</v>
      </c>
      <c r="D427" s="44">
        <v>100.8577415</v>
      </c>
    </row>
    <row r="428" spans="1:4">
      <c r="A428" s="84">
        <v>44981</v>
      </c>
      <c r="C428" s="2">
        <v>260836</v>
      </c>
      <c r="D428" s="44">
        <v>100.64298999</v>
      </c>
    </row>
    <row r="429" spans="1:4">
      <c r="A429" s="84">
        <v>44982</v>
      </c>
      <c r="C429" s="2">
        <v>0</v>
      </c>
      <c r="D429" s="44"/>
    </row>
    <row r="430" spans="1:4">
      <c r="A430" s="84">
        <v>44983</v>
      </c>
      <c r="C430" s="2">
        <v>0</v>
      </c>
      <c r="D430" s="44"/>
    </row>
    <row r="431" spans="1:4">
      <c r="A431" s="84">
        <v>44984</v>
      </c>
      <c r="C431" s="2">
        <v>197074</v>
      </c>
      <c r="D431" s="44">
        <v>100.07727034</v>
      </c>
    </row>
    <row r="432" spans="1:4">
      <c r="A432" s="84">
        <v>44985</v>
      </c>
      <c r="C432" s="2">
        <v>392844</v>
      </c>
      <c r="D432" s="44">
        <v>99.791122650000005</v>
      </c>
    </row>
    <row r="433" spans="1:4">
      <c r="A433" s="84">
        <v>44986</v>
      </c>
      <c r="C433" s="2">
        <v>267292</v>
      </c>
      <c r="D433" s="2">
        <v>99.621652569999995</v>
      </c>
    </row>
    <row r="434" spans="1:4">
      <c r="A434" s="84">
        <v>44987</v>
      </c>
      <c r="C434" s="2">
        <v>387635</v>
      </c>
      <c r="D434" s="2">
        <v>99.257451059999994</v>
      </c>
    </row>
    <row r="435" spans="1:4">
      <c r="A435" s="84">
        <v>44988</v>
      </c>
      <c r="C435" s="2">
        <v>297992</v>
      </c>
      <c r="D435" s="2">
        <v>98.673632170000005</v>
      </c>
    </row>
    <row r="436" spans="1:4">
      <c r="A436" s="84">
        <v>44989</v>
      </c>
      <c r="C436" s="2">
        <v>0</v>
      </c>
    </row>
    <row r="437" spans="1:4">
      <c r="A437" s="84">
        <v>44990</v>
      </c>
      <c r="C437" s="2">
        <v>0</v>
      </c>
    </row>
    <row r="438" spans="1:4">
      <c r="A438" s="84">
        <v>44991</v>
      </c>
      <c r="C438" s="2">
        <v>312372</v>
      </c>
      <c r="D438" s="2">
        <v>98.481711509999997</v>
      </c>
    </row>
    <row r="439" spans="1:4">
      <c r="A439" s="84">
        <v>44992</v>
      </c>
      <c r="C439" s="2">
        <v>266056</v>
      </c>
      <c r="D439" s="2">
        <v>98.400361050000001</v>
      </c>
    </row>
    <row r="440" spans="1:4">
      <c r="A440" s="84">
        <v>44993</v>
      </c>
      <c r="C440" s="2">
        <v>303209</v>
      </c>
      <c r="D440" s="2">
        <v>98.537664109999994</v>
      </c>
    </row>
    <row r="441" spans="1:4">
      <c r="A441" s="84">
        <v>44994</v>
      </c>
      <c r="C441" s="2">
        <v>257791</v>
      </c>
      <c r="D441" s="2">
        <v>98.299238560000006</v>
      </c>
    </row>
    <row r="442" spans="1:4">
      <c r="A442" s="84">
        <v>44995</v>
      </c>
      <c r="C442" s="2">
        <v>537104</v>
      </c>
      <c r="D442" s="2">
        <v>98.21136113</v>
      </c>
    </row>
    <row r="443" spans="1:4">
      <c r="A443" s="84">
        <v>44996</v>
      </c>
      <c r="C443" s="2">
        <v>0</v>
      </c>
    </row>
    <row r="444" spans="1:4">
      <c r="A444" s="84">
        <v>44997</v>
      </c>
      <c r="C444" s="2">
        <v>0</v>
      </c>
    </row>
    <row r="445" spans="1:4">
      <c r="A445" s="84">
        <v>44998</v>
      </c>
      <c r="C445" s="2">
        <v>147535</v>
      </c>
      <c r="D445" s="2">
        <v>98.304554240000002</v>
      </c>
    </row>
    <row r="446" spans="1:4">
      <c r="A446" s="84">
        <v>44999</v>
      </c>
      <c r="C446" s="2">
        <v>145765</v>
      </c>
      <c r="D446" s="2">
        <v>98.204010220000001</v>
      </c>
    </row>
    <row r="447" spans="1:4">
      <c r="A447" s="84">
        <v>45000</v>
      </c>
      <c r="C447" s="2">
        <v>190361</v>
      </c>
      <c r="D447" s="2">
        <v>98.237011780000003</v>
      </c>
    </row>
    <row r="448" spans="1:4">
      <c r="A448" s="84">
        <v>45001</v>
      </c>
      <c r="C448" s="2">
        <v>315217</v>
      </c>
      <c r="D448" s="2">
        <v>98.20142371</v>
      </c>
    </row>
    <row r="449" spans="1:4">
      <c r="A449" s="84">
        <v>45002</v>
      </c>
      <c r="C449" s="2">
        <v>293933</v>
      </c>
      <c r="D449" s="2">
        <v>98.075514479999995</v>
      </c>
    </row>
    <row r="450" spans="1:4">
      <c r="A450" s="84">
        <v>45003</v>
      </c>
      <c r="C450" s="2">
        <v>0</v>
      </c>
    </row>
    <row r="451" spans="1:4">
      <c r="A451" s="84">
        <v>45004</v>
      </c>
      <c r="C451" s="2">
        <v>0</v>
      </c>
    </row>
    <row r="452" spans="1:4">
      <c r="A452" s="84">
        <v>45005</v>
      </c>
      <c r="C452" s="2">
        <v>237566</v>
      </c>
      <c r="D452" s="2">
        <v>98.03568199</v>
      </c>
    </row>
    <row r="453" spans="1:4">
      <c r="A453" s="84">
        <v>45006</v>
      </c>
      <c r="C453" s="2">
        <v>181690</v>
      </c>
      <c r="D453" s="2">
        <v>97.824297040000005</v>
      </c>
    </row>
    <row r="454" spans="1:4">
      <c r="A454" s="84">
        <v>45007</v>
      </c>
      <c r="C454" s="2">
        <v>236295</v>
      </c>
      <c r="D454" s="2">
        <v>97.49319989</v>
      </c>
    </row>
    <row r="455" spans="1:4">
      <c r="A455" s="84">
        <v>45008</v>
      </c>
      <c r="C455" s="2">
        <v>180956</v>
      </c>
      <c r="D455" s="2">
        <v>97.072817700000002</v>
      </c>
    </row>
    <row r="456" spans="1:4">
      <c r="A456" s="84">
        <v>45009</v>
      </c>
      <c r="C456" s="2">
        <v>133065</v>
      </c>
      <c r="D456" s="2">
        <v>95.821111860000002</v>
      </c>
    </row>
    <row r="457" spans="1:4">
      <c r="A457" s="84">
        <v>45010</v>
      </c>
      <c r="C457" s="2">
        <v>0</v>
      </c>
    </row>
    <row r="458" spans="1:4">
      <c r="A458" s="84">
        <v>45011</v>
      </c>
      <c r="C458" s="2">
        <v>0</v>
      </c>
    </row>
    <row r="459" spans="1:4">
      <c r="A459" s="84">
        <v>45012</v>
      </c>
      <c r="C459" s="2">
        <v>294234</v>
      </c>
      <c r="D459" s="2">
        <v>95.378604170000003</v>
      </c>
    </row>
    <row r="460" spans="1:4">
      <c r="A460" s="84">
        <v>45013</v>
      </c>
      <c r="C460" s="2">
        <v>443948</v>
      </c>
      <c r="D460" s="2">
        <v>97.220055720000005</v>
      </c>
    </row>
    <row r="461" spans="1:4">
      <c r="A461" s="84">
        <v>45014</v>
      </c>
      <c r="C461" s="2">
        <v>211876</v>
      </c>
      <c r="D461" s="2">
        <v>97.039937030000004</v>
      </c>
    </row>
    <row r="462" spans="1:4">
      <c r="A462" s="84">
        <v>45015</v>
      </c>
      <c r="C462" s="2">
        <v>116750</v>
      </c>
      <c r="D462" s="2">
        <v>96.201538749999997</v>
      </c>
    </row>
    <row r="463" spans="1:4">
      <c r="A463" s="84">
        <v>45016</v>
      </c>
      <c r="C463" s="2">
        <v>1056553</v>
      </c>
      <c r="D463" s="2">
        <v>95.706896819999997</v>
      </c>
    </row>
    <row r="464" spans="1:4">
      <c r="A464" s="84">
        <v>45017</v>
      </c>
      <c r="C464" s="2">
        <v>0</v>
      </c>
    </row>
    <row r="465" spans="1:4">
      <c r="A465" s="84">
        <v>45018</v>
      </c>
      <c r="C465" s="2">
        <v>0</v>
      </c>
    </row>
    <row r="466" spans="1:4">
      <c r="A466" s="84">
        <v>45019</v>
      </c>
      <c r="C466" s="2">
        <v>20614</v>
      </c>
      <c r="D466" s="2">
        <v>96.125843599999996</v>
      </c>
    </row>
    <row r="467" spans="1:4">
      <c r="A467" s="84">
        <v>45020</v>
      </c>
      <c r="C467" s="2">
        <v>66100</v>
      </c>
      <c r="D467" s="2">
        <v>96.157980330000001</v>
      </c>
    </row>
    <row r="468" spans="1:4">
      <c r="A468" s="84">
        <v>45021</v>
      </c>
      <c r="C468" s="2">
        <v>197978</v>
      </c>
      <c r="D468" s="2">
        <v>95.430908979999998</v>
      </c>
    </row>
    <row r="469" spans="1:4">
      <c r="A469" s="84">
        <v>45022</v>
      </c>
      <c r="C469" s="2">
        <v>90822</v>
      </c>
      <c r="D469" s="2">
        <v>94.57126384</v>
      </c>
    </row>
    <row r="470" spans="1:4">
      <c r="A470" s="84">
        <v>45023</v>
      </c>
      <c r="C470" s="2">
        <v>0</v>
      </c>
    </row>
    <row r="471" spans="1:4">
      <c r="A471" s="84">
        <v>45024</v>
      </c>
      <c r="C471" s="2">
        <v>0</v>
      </c>
    </row>
    <row r="472" spans="1:4">
      <c r="A472" s="84">
        <v>45025</v>
      </c>
      <c r="C472" s="2">
        <v>0</v>
      </c>
    </row>
    <row r="473" spans="1:4">
      <c r="A473" s="84">
        <v>45026</v>
      </c>
      <c r="C473" s="2">
        <v>109847</v>
      </c>
      <c r="D473" s="2">
        <v>94.818980940000003</v>
      </c>
    </row>
    <row r="474" spans="1:4">
      <c r="A474" s="84">
        <v>45027</v>
      </c>
      <c r="C474" s="2">
        <v>229845</v>
      </c>
      <c r="D474" s="2">
        <v>94.874526309999993</v>
      </c>
    </row>
    <row r="475" spans="1:4">
      <c r="A475" s="84">
        <v>45028</v>
      </c>
      <c r="C475" s="2">
        <v>153325</v>
      </c>
      <c r="D475" s="2">
        <v>94.86926081</v>
      </c>
    </row>
    <row r="476" spans="1:4">
      <c r="A476" s="84">
        <v>45029</v>
      </c>
      <c r="C476" s="2">
        <v>100843</v>
      </c>
      <c r="D476" s="2">
        <v>94.883015569999998</v>
      </c>
    </row>
    <row r="477" spans="1:4">
      <c r="A477" s="84">
        <v>45030</v>
      </c>
      <c r="C477" s="2">
        <v>240805</v>
      </c>
      <c r="D477" s="2">
        <v>94.734634659999998</v>
      </c>
    </row>
    <row r="478" spans="1:4">
      <c r="A478" s="84">
        <v>45031</v>
      </c>
      <c r="C478" s="2">
        <v>0</v>
      </c>
    </row>
    <row r="479" spans="1:4">
      <c r="A479" s="84">
        <v>45032</v>
      </c>
      <c r="C479" s="2">
        <v>0</v>
      </c>
    </row>
    <row r="480" spans="1:4">
      <c r="A480" s="84">
        <v>45033</v>
      </c>
      <c r="C480" s="2">
        <v>111538</v>
      </c>
      <c r="D480" s="2">
        <v>94.391934579999997</v>
      </c>
    </row>
    <row r="481" spans="1:4">
      <c r="A481" s="84">
        <v>45034</v>
      </c>
      <c r="C481" s="2">
        <v>52904</v>
      </c>
      <c r="D481" s="2">
        <v>94.241167009999998</v>
      </c>
    </row>
    <row r="482" spans="1:4">
      <c r="A482" s="84">
        <v>45035</v>
      </c>
      <c r="C482" s="2">
        <v>396583</v>
      </c>
      <c r="D482" s="2">
        <v>94.646192170000006</v>
      </c>
    </row>
    <row r="483" spans="1:4">
      <c r="A483" s="84">
        <v>45036</v>
      </c>
      <c r="C483" s="2">
        <v>413329</v>
      </c>
      <c r="D483" s="2">
        <v>94.666174170000005</v>
      </c>
    </row>
    <row r="484" spans="1:4">
      <c r="A484" s="84">
        <v>45037</v>
      </c>
      <c r="C484" s="2">
        <v>0</v>
      </c>
    </row>
    <row r="485" spans="1:4">
      <c r="A485" s="84">
        <v>45038</v>
      </c>
      <c r="C485" s="2">
        <v>0</v>
      </c>
    </row>
    <row r="486" spans="1:4">
      <c r="A486" s="84">
        <v>45039</v>
      </c>
      <c r="C486" s="2">
        <v>0</v>
      </c>
    </row>
    <row r="487" spans="1:4">
      <c r="A487" s="84">
        <v>45040</v>
      </c>
      <c r="C487" s="2">
        <v>149358</v>
      </c>
      <c r="D487" s="2">
        <v>94.959921260000002</v>
      </c>
    </row>
    <row r="488" spans="1:4">
      <c r="A488" s="84">
        <v>45041</v>
      </c>
      <c r="C488" s="2">
        <v>490405</v>
      </c>
      <c r="D488" s="2">
        <v>95.080253040000002</v>
      </c>
    </row>
    <row r="489" spans="1:4">
      <c r="A489" s="84">
        <v>45042</v>
      </c>
      <c r="C489" s="2">
        <v>205094</v>
      </c>
      <c r="D489" s="2">
        <v>95.169257430000002</v>
      </c>
    </row>
    <row r="490" spans="1:4">
      <c r="A490" s="84">
        <v>45043</v>
      </c>
      <c r="C490" s="2">
        <v>360726</v>
      </c>
      <c r="D490" s="2">
        <v>95.786108760000005</v>
      </c>
    </row>
    <row r="491" spans="1:4">
      <c r="A491" s="84">
        <v>45044</v>
      </c>
      <c r="C491" s="2">
        <v>545649</v>
      </c>
      <c r="D491" s="2">
        <v>96.912160189999994</v>
      </c>
    </row>
    <row r="492" spans="1:4">
      <c r="A492" s="84">
        <v>45045</v>
      </c>
      <c r="C492" s="2">
        <v>0</v>
      </c>
    </row>
    <row r="493" spans="1:4">
      <c r="A493" s="84">
        <v>45046</v>
      </c>
      <c r="C493" s="2">
        <v>0</v>
      </c>
    </row>
    <row r="494" spans="1:4">
      <c r="A494" s="84">
        <v>45047</v>
      </c>
      <c r="C494" s="2">
        <v>0</v>
      </c>
    </row>
    <row r="495" spans="1:4">
      <c r="A495" s="84">
        <v>45048</v>
      </c>
      <c r="C495" s="2">
        <v>55380</v>
      </c>
      <c r="D495" s="2">
        <v>97.406757490000004</v>
      </c>
    </row>
    <row r="496" spans="1:4">
      <c r="A496" s="84">
        <v>45049</v>
      </c>
      <c r="C496" s="2">
        <v>191779</v>
      </c>
      <c r="D496" s="2">
        <v>97.465813249999997</v>
      </c>
    </row>
    <row r="497" spans="1:4">
      <c r="A497" s="84">
        <v>45050</v>
      </c>
      <c r="C497" s="2">
        <v>1040082</v>
      </c>
      <c r="D497" s="2">
        <v>99.401166129999993</v>
      </c>
    </row>
    <row r="498" spans="1:4">
      <c r="A498" s="84">
        <v>45051</v>
      </c>
      <c r="C498" s="2">
        <v>484147</v>
      </c>
      <c r="D498" s="2">
        <v>100.19663069000001</v>
      </c>
    </row>
    <row r="499" spans="1:4">
      <c r="A499" s="84">
        <v>45052</v>
      </c>
      <c r="C499" s="2">
        <v>0</v>
      </c>
    </row>
    <row r="500" spans="1:4">
      <c r="A500" s="84">
        <v>45053</v>
      </c>
      <c r="C500" s="2">
        <v>0</v>
      </c>
    </row>
    <row r="501" spans="1:4">
      <c r="A501" s="84">
        <v>45054</v>
      </c>
      <c r="C501" s="2">
        <v>911732</v>
      </c>
      <c r="D501" s="2">
        <v>100.12000587</v>
      </c>
    </row>
    <row r="502" spans="1:4">
      <c r="A502" s="84">
        <v>45055</v>
      </c>
      <c r="C502" s="2">
        <v>304812</v>
      </c>
      <c r="D502" s="2">
        <v>100.04720286</v>
      </c>
    </row>
    <row r="503" spans="1:4">
      <c r="A503" s="84">
        <v>45056</v>
      </c>
      <c r="C503" s="2">
        <v>429610</v>
      </c>
      <c r="D503" s="2">
        <v>99.996674119999994</v>
      </c>
    </row>
    <row r="504" spans="1:4">
      <c r="A504" s="84">
        <v>45057</v>
      </c>
      <c r="C504" s="2">
        <v>734059</v>
      </c>
      <c r="D504" s="2">
        <v>99.987758869999993</v>
      </c>
    </row>
    <row r="505" spans="1:4">
      <c r="A505" s="84">
        <v>45058</v>
      </c>
      <c r="C505" s="2">
        <v>368964</v>
      </c>
      <c r="D505" s="2">
        <v>99.927679819999994</v>
      </c>
    </row>
    <row r="506" spans="1:4">
      <c r="A506" s="84">
        <v>45059</v>
      </c>
      <c r="C506" s="2">
        <v>0</v>
      </c>
    </row>
    <row r="507" spans="1:4">
      <c r="A507" s="84">
        <v>45060</v>
      </c>
      <c r="C507" s="2">
        <v>0</v>
      </c>
    </row>
    <row r="508" spans="1:4">
      <c r="A508" s="84">
        <v>45061</v>
      </c>
      <c r="C508" s="2">
        <v>187638</v>
      </c>
      <c r="D508" s="2">
        <v>100.23227571</v>
      </c>
    </row>
    <row r="509" spans="1:4">
      <c r="A509" s="84">
        <v>45062</v>
      </c>
      <c r="C509" s="2">
        <v>710747</v>
      </c>
      <c r="D509" s="2">
        <v>100.54187804</v>
      </c>
    </row>
    <row r="510" spans="1:4">
      <c r="A510" s="84">
        <v>45063</v>
      </c>
      <c r="C510" s="2">
        <v>646199</v>
      </c>
      <c r="D510" s="2">
        <v>101.98326775</v>
      </c>
    </row>
    <row r="511" spans="1:4">
      <c r="A511" s="84">
        <v>45064</v>
      </c>
      <c r="C511" s="2">
        <v>302203</v>
      </c>
      <c r="D511" s="2">
        <v>102.64192599</v>
      </c>
    </row>
    <row r="512" spans="1:4">
      <c r="A512" s="84">
        <v>45065</v>
      </c>
      <c r="C512" s="2">
        <v>613537</v>
      </c>
      <c r="D512" s="2">
        <v>105.38835994999999</v>
      </c>
    </row>
    <row r="513" spans="1:4">
      <c r="A513" s="84">
        <v>45066</v>
      </c>
      <c r="C513" s="2">
        <v>0</v>
      </c>
    </row>
    <row r="514" spans="1:4">
      <c r="A514" s="84">
        <v>45067</v>
      </c>
      <c r="C514" s="2">
        <v>0</v>
      </c>
    </row>
    <row r="515" spans="1:4">
      <c r="A515" s="84">
        <v>45068</v>
      </c>
      <c r="C515" s="2">
        <v>441796</v>
      </c>
      <c r="D515" s="2">
        <v>110.20631255000001</v>
      </c>
    </row>
    <row r="516" spans="1:4">
      <c r="A516" s="84">
        <v>45069</v>
      </c>
      <c r="C516" s="2">
        <v>697536</v>
      </c>
      <c r="D516" s="2">
        <v>117.67996522</v>
      </c>
    </row>
    <row r="517" spans="1:4">
      <c r="A517" s="84">
        <v>45070</v>
      </c>
      <c r="C517" s="2">
        <v>944144</v>
      </c>
      <c r="D517" s="2">
        <v>128.72258855999999</v>
      </c>
    </row>
    <row r="518" spans="1:4">
      <c r="A518" s="84">
        <v>45071</v>
      </c>
      <c r="C518" s="2">
        <v>694500</v>
      </c>
      <c r="D518" s="2">
        <v>135.26424517000001</v>
      </c>
    </row>
    <row r="519" spans="1:4">
      <c r="A519" s="84">
        <v>45072</v>
      </c>
      <c r="C519" s="2">
        <v>426868</v>
      </c>
      <c r="D519" s="2">
        <v>135.44788170000001</v>
      </c>
    </row>
    <row r="520" spans="1:4">
      <c r="A520" s="84">
        <v>45073</v>
      </c>
      <c r="C520" s="2">
        <v>0</v>
      </c>
    </row>
    <row r="521" spans="1:4">
      <c r="A521" s="84">
        <v>45074</v>
      </c>
      <c r="C521" s="2">
        <v>0</v>
      </c>
    </row>
    <row r="522" spans="1:4">
      <c r="A522" s="84">
        <v>45075</v>
      </c>
      <c r="C522" s="2">
        <v>216800</v>
      </c>
      <c r="D522" s="2">
        <v>133.35931314000001</v>
      </c>
    </row>
    <row r="523" spans="1:4">
      <c r="A523" s="84">
        <v>45076</v>
      </c>
      <c r="C523" s="2">
        <v>262766</v>
      </c>
      <c r="D523" s="2">
        <v>132.76931707</v>
      </c>
    </row>
    <row r="524" spans="1:4">
      <c r="A524" s="84">
        <v>45077</v>
      </c>
      <c r="C524" s="2">
        <v>412203</v>
      </c>
      <c r="D524" s="2">
        <v>130.13273608</v>
      </c>
    </row>
    <row r="525" spans="1:4">
      <c r="A525" s="84">
        <v>45078</v>
      </c>
      <c r="C525" s="2">
        <v>283472</v>
      </c>
      <c r="D525" s="2">
        <v>128.42227600000001</v>
      </c>
    </row>
    <row r="526" spans="1:4">
      <c r="A526" s="84">
        <v>45079</v>
      </c>
      <c r="C526" s="2">
        <v>68353</v>
      </c>
      <c r="D526" s="2">
        <v>125.522847</v>
      </c>
    </row>
    <row r="527" spans="1:4">
      <c r="A527" s="84">
        <v>45080</v>
      </c>
      <c r="C527" s="2">
        <v>0</v>
      </c>
    </row>
    <row r="528" spans="1:4">
      <c r="A528" s="84">
        <v>45081</v>
      </c>
      <c r="C528" s="2">
        <v>0</v>
      </c>
    </row>
    <row r="529" spans="1:4">
      <c r="A529" s="84">
        <v>45082</v>
      </c>
      <c r="C529" s="2">
        <v>147940</v>
      </c>
      <c r="D529" s="2">
        <v>126.31740600000001</v>
      </c>
    </row>
    <row r="530" spans="1:4">
      <c r="A530" s="84">
        <v>45083</v>
      </c>
      <c r="C530" s="2">
        <v>190421</v>
      </c>
      <c r="D530" s="2">
        <v>128.05076700000001</v>
      </c>
    </row>
    <row r="531" spans="1:4">
      <c r="A531" s="84">
        <v>45084</v>
      </c>
      <c r="C531" s="2">
        <v>398973</v>
      </c>
      <c r="D531" s="2">
        <v>130.07142200000001</v>
      </c>
    </row>
    <row r="532" spans="1:4">
      <c r="A532" s="84">
        <v>45085</v>
      </c>
      <c r="C532" s="2">
        <v>0</v>
      </c>
    </row>
    <row r="533" spans="1:4">
      <c r="A533" s="84">
        <v>45086</v>
      </c>
      <c r="C533" s="2">
        <v>260798</v>
      </c>
      <c r="D533" s="2">
        <v>130.80472599999999</v>
      </c>
    </row>
    <row r="534" spans="1:4">
      <c r="A534" s="84">
        <v>45087</v>
      </c>
      <c r="C534" s="2">
        <v>0</v>
      </c>
    </row>
    <row r="535" spans="1:4">
      <c r="A535" s="84">
        <v>45088</v>
      </c>
      <c r="C535" s="2">
        <v>0</v>
      </c>
    </row>
    <row r="536" spans="1:4">
      <c r="A536" s="84">
        <v>45089</v>
      </c>
      <c r="C536" s="2">
        <v>82238</v>
      </c>
      <c r="D536" s="2">
        <v>131.47274200000001</v>
      </c>
    </row>
    <row r="537" spans="1:4">
      <c r="A537" s="84">
        <v>45090</v>
      </c>
      <c r="C537" s="2">
        <v>174251</v>
      </c>
      <c r="D537" s="2">
        <v>131.804091</v>
      </c>
    </row>
    <row r="538" spans="1:4">
      <c r="A538" s="84">
        <v>45091</v>
      </c>
      <c r="C538" s="2">
        <v>259242</v>
      </c>
      <c r="D538" s="2">
        <v>132.147863</v>
      </c>
    </row>
    <row r="539" spans="1:4">
      <c r="A539" s="84">
        <v>45092</v>
      </c>
      <c r="C539" s="2">
        <v>224809</v>
      </c>
      <c r="D539" s="2">
        <v>132.89372800000001</v>
      </c>
    </row>
    <row r="540" spans="1:4">
      <c r="A540" s="84">
        <v>45093</v>
      </c>
      <c r="C540" s="2">
        <v>279012</v>
      </c>
      <c r="D540" s="2">
        <v>134.50606099999999</v>
      </c>
    </row>
    <row r="541" spans="1:4">
      <c r="A541" s="84">
        <v>45094</v>
      </c>
      <c r="C541" s="2">
        <v>0</v>
      </c>
    </row>
    <row r="542" spans="1:4">
      <c r="A542" s="84">
        <v>45095</v>
      </c>
      <c r="C542" s="2">
        <v>0</v>
      </c>
    </row>
    <row r="543" spans="1:4">
      <c r="A543" s="84">
        <v>45096</v>
      </c>
      <c r="C543" s="2">
        <v>381607</v>
      </c>
      <c r="D543" s="2">
        <v>136.55938800000001</v>
      </c>
    </row>
    <row r="544" spans="1:4">
      <c r="A544" s="84">
        <v>45097</v>
      </c>
      <c r="C544" s="2">
        <v>853734</v>
      </c>
      <c r="D544" s="2">
        <v>139.05943300000001</v>
      </c>
    </row>
    <row r="545" spans="1:4">
      <c r="A545" s="84">
        <v>45098</v>
      </c>
      <c r="C545" s="2">
        <v>1169521</v>
      </c>
      <c r="D545" s="2">
        <v>143.81404000000001</v>
      </c>
    </row>
    <row r="546" spans="1:4">
      <c r="A546" s="84">
        <v>45099</v>
      </c>
      <c r="C546" s="2">
        <v>214679</v>
      </c>
      <c r="D546" s="2">
        <v>144.297113</v>
      </c>
    </row>
    <row r="547" spans="1:4">
      <c r="A547" s="84">
        <v>45100</v>
      </c>
      <c r="C547" s="2">
        <v>307194</v>
      </c>
      <c r="D547" s="2">
        <v>140.14426700000001</v>
      </c>
    </row>
    <row r="548" spans="1:4">
      <c r="A548" s="84">
        <v>45101</v>
      </c>
      <c r="C548" s="2">
        <v>0</v>
      </c>
    </row>
    <row r="549" spans="1:4">
      <c r="A549" s="84">
        <v>45102</v>
      </c>
      <c r="C549" s="2">
        <v>0</v>
      </c>
    </row>
    <row r="550" spans="1:4">
      <c r="A550" s="84">
        <v>45103</v>
      </c>
      <c r="C550" s="2">
        <v>115430</v>
      </c>
      <c r="D550" s="2">
        <v>138.736591</v>
      </c>
    </row>
    <row r="551" spans="1:4">
      <c r="A551" s="84">
        <v>45104</v>
      </c>
      <c r="C551" s="2">
        <v>213402</v>
      </c>
      <c r="D551" s="2">
        <v>138.29519300000001</v>
      </c>
    </row>
    <row r="552" spans="1:4">
      <c r="A552" s="84">
        <v>45105</v>
      </c>
      <c r="C552" s="2">
        <v>343999</v>
      </c>
      <c r="D552" s="2">
        <v>137.36038500000001</v>
      </c>
    </row>
    <row r="553" spans="1:4">
      <c r="A553" s="84">
        <v>45106</v>
      </c>
      <c r="C553" s="2">
        <v>537829</v>
      </c>
      <c r="D553" s="2">
        <v>137.17577900000001</v>
      </c>
    </row>
    <row r="554" spans="1:4">
      <c r="A554" s="84">
        <v>45107</v>
      </c>
      <c r="C554" s="2">
        <v>295234</v>
      </c>
      <c r="D554" s="2">
        <v>141.28700699999999</v>
      </c>
    </row>
    <row r="555" spans="1:4">
      <c r="A555" s="84">
        <v>45108</v>
      </c>
      <c r="C555" s="2">
        <v>0</v>
      </c>
    </row>
    <row r="556" spans="1:4">
      <c r="A556" s="84">
        <v>45109</v>
      </c>
      <c r="C556" s="2">
        <v>0</v>
      </c>
    </row>
    <row r="557" spans="1:4">
      <c r="A557" s="84">
        <v>45110</v>
      </c>
      <c r="C557" s="2">
        <v>864517</v>
      </c>
      <c r="D557" s="2">
        <v>147.983037</v>
      </c>
    </row>
    <row r="558" spans="1:4">
      <c r="A558" s="84">
        <v>45111</v>
      </c>
      <c r="C558" s="2">
        <v>201844</v>
      </c>
      <c r="D558" s="2">
        <v>147.70590300000001</v>
      </c>
    </row>
    <row r="559" spans="1:4">
      <c r="A559" s="84">
        <v>45112</v>
      </c>
      <c r="C559" s="2">
        <v>221632</v>
      </c>
      <c r="D559" s="2">
        <v>147.07447999999999</v>
      </c>
    </row>
    <row r="560" spans="1:4">
      <c r="A560" s="84">
        <v>45113</v>
      </c>
      <c r="C560" s="2">
        <v>415603</v>
      </c>
      <c r="D560" s="2">
        <v>145.76527899999999</v>
      </c>
    </row>
    <row r="561" spans="1:4">
      <c r="A561" s="84">
        <v>45114</v>
      </c>
      <c r="C561" s="2">
        <v>345537</v>
      </c>
      <c r="D561" s="2">
        <v>145.258014</v>
      </c>
    </row>
    <row r="562" spans="1:4">
      <c r="A562" s="84">
        <v>45115</v>
      </c>
      <c r="C562" s="2">
        <v>0</v>
      </c>
    </row>
    <row r="563" spans="1:4">
      <c r="A563" s="84">
        <v>45116</v>
      </c>
      <c r="C563" s="2">
        <v>0</v>
      </c>
    </row>
    <row r="564" spans="1:4">
      <c r="A564" s="84">
        <v>45117</v>
      </c>
      <c r="C564" s="2">
        <v>356393</v>
      </c>
      <c r="D564" s="2">
        <v>142.48794699999999</v>
      </c>
    </row>
    <row r="565" spans="1:4">
      <c r="A565" s="84">
        <v>45118</v>
      </c>
      <c r="C565" s="2">
        <v>197589</v>
      </c>
      <c r="D565" s="2">
        <v>140.21454499999999</v>
      </c>
    </row>
    <row r="566" spans="1:4">
      <c r="A566" s="84">
        <v>45119</v>
      </c>
      <c r="C566" s="2">
        <v>274020</v>
      </c>
      <c r="D566" s="2">
        <v>139.063906</v>
      </c>
    </row>
    <row r="567" spans="1:4">
      <c r="A567" s="84">
        <v>45120</v>
      </c>
      <c r="C567" s="2">
        <v>333822</v>
      </c>
      <c r="D567" s="2">
        <v>138.605583</v>
      </c>
    </row>
    <row r="568" spans="1:4">
      <c r="A568" s="84">
        <v>45121</v>
      </c>
      <c r="C568" s="2">
        <v>140428</v>
      </c>
      <c r="D568" s="2">
        <v>138.415164</v>
      </c>
    </row>
    <row r="569" spans="1:4">
      <c r="A569" s="84">
        <v>45122</v>
      </c>
      <c r="C569" s="2">
        <v>0</v>
      </c>
    </row>
    <row r="570" spans="1:4">
      <c r="A570" s="84">
        <v>45123</v>
      </c>
      <c r="C570" s="2">
        <v>0</v>
      </c>
    </row>
    <row r="571" spans="1:4">
      <c r="A571" s="84">
        <v>45124</v>
      </c>
      <c r="C571" s="2">
        <v>526880</v>
      </c>
      <c r="D571" s="2">
        <v>136.665336</v>
      </c>
    </row>
    <row r="572" spans="1:4">
      <c r="A572" s="84">
        <v>45125</v>
      </c>
      <c r="C572" s="2">
        <v>426576</v>
      </c>
      <c r="D572" s="2">
        <v>134.1189</v>
      </c>
    </row>
    <row r="573" spans="1:4">
      <c r="A573" s="84">
        <v>45126</v>
      </c>
      <c r="C573" s="2">
        <v>309037</v>
      </c>
      <c r="D573" s="2">
        <v>129.45668499999999</v>
      </c>
    </row>
    <row r="574" spans="1:4">
      <c r="A574" s="84">
        <v>45127</v>
      </c>
      <c r="C574" s="2">
        <v>429414</v>
      </c>
      <c r="D574" s="2">
        <v>114.399258</v>
      </c>
    </row>
    <row r="575" spans="1:4">
      <c r="A575" s="84">
        <v>45128</v>
      </c>
      <c r="C575" s="2">
        <v>235912</v>
      </c>
      <c r="D575" s="2">
        <v>106.02603499999999</v>
      </c>
    </row>
    <row r="576" spans="1:4">
      <c r="A576" s="84">
        <v>45129</v>
      </c>
      <c r="C576" s="2">
        <v>0</v>
      </c>
    </row>
    <row r="577" spans="1:4">
      <c r="A577" s="84">
        <v>45130</v>
      </c>
      <c r="C577" s="2">
        <v>0</v>
      </c>
    </row>
    <row r="578" spans="1:4">
      <c r="A578" s="84">
        <v>45131</v>
      </c>
      <c r="C578" s="2">
        <v>261103</v>
      </c>
      <c r="D578" s="2">
        <v>111.316992</v>
      </c>
    </row>
    <row r="579" spans="1:4">
      <c r="A579" s="84">
        <v>45132</v>
      </c>
      <c r="C579" s="2">
        <v>392963</v>
      </c>
      <c r="D579" s="2">
        <v>122.63725100000001</v>
      </c>
    </row>
    <row r="580" spans="1:4">
      <c r="A580" s="84">
        <v>45133</v>
      </c>
      <c r="C580" s="2">
        <v>340874</v>
      </c>
      <c r="D580" s="2">
        <v>129.683718</v>
      </c>
    </row>
    <row r="581" spans="1:4">
      <c r="A581" s="84">
        <v>45134</v>
      </c>
      <c r="C581" s="2">
        <v>656233</v>
      </c>
      <c r="D581" s="2">
        <v>136.780213</v>
      </c>
    </row>
    <row r="582" spans="1:4">
      <c r="A582" s="84">
        <v>45135</v>
      </c>
      <c r="C582" s="2">
        <v>840947</v>
      </c>
      <c r="D582" s="2">
        <v>138.90967499999999</v>
      </c>
    </row>
    <row r="583" spans="1:4">
      <c r="A583" s="84">
        <v>45136</v>
      </c>
      <c r="C583" s="2">
        <v>0</v>
      </c>
    </row>
    <row r="584" spans="1:4">
      <c r="A584" s="84">
        <v>45137</v>
      </c>
      <c r="C584" s="2">
        <v>0</v>
      </c>
    </row>
    <row r="585" spans="1:4">
      <c r="A585" s="84">
        <v>45138</v>
      </c>
      <c r="C585" s="2">
        <v>264194</v>
      </c>
      <c r="D585" s="2">
        <v>134.16235499999999</v>
      </c>
    </row>
    <row r="586" spans="1:4">
      <c r="A586" s="84">
        <v>45139</v>
      </c>
      <c r="C586" s="2">
        <v>128940</v>
      </c>
      <c r="D586" s="2">
        <v>132.15239500000001</v>
      </c>
    </row>
    <row r="587" spans="1:4">
      <c r="A587" s="84">
        <v>45140</v>
      </c>
      <c r="C587" s="2">
        <v>147377</v>
      </c>
      <c r="D587" s="2">
        <v>132.47591700000001</v>
      </c>
    </row>
    <row r="588" spans="1:4">
      <c r="A588" s="84">
        <v>45141</v>
      </c>
      <c r="C588" s="2">
        <v>218733</v>
      </c>
      <c r="D588" s="2">
        <v>134.809437</v>
      </c>
    </row>
    <row r="589" spans="1:4">
      <c r="A589" s="84">
        <v>45142</v>
      </c>
      <c r="C589" s="2">
        <v>309498</v>
      </c>
      <c r="D589" s="2">
        <v>134.66018399999999</v>
      </c>
    </row>
    <row r="590" spans="1:4">
      <c r="A590" s="84">
        <v>45143</v>
      </c>
      <c r="C590" s="2">
        <v>0</v>
      </c>
    </row>
    <row r="591" spans="1:4">
      <c r="A591" s="84">
        <v>45144</v>
      </c>
      <c r="C591" s="2">
        <v>0</v>
      </c>
    </row>
    <row r="592" spans="1:4">
      <c r="A592" s="84">
        <v>45145</v>
      </c>
      <c r="C592" s="2">
        <v>104206</v>
      </c>
      <c r="D592" s="2">
        <v>133.012787</v>
      </c>
    </row>
    <row r="593" spans="1:4">
      <c r="A593" s="84">
        <v>45146</v>
      </c>
      <c r="C593" s="2">
        <v>208586</v>
      </c>
      <c r="D593" s="2">
        <v>134.98824300000001</v>
      </c>
    </row>
    <row r="594" spans="1:4">
      <c r="A594" s="84">
        <v>45147</v>
      </c>
      <c r="C594" s="2">
        <v>195721</v>
      </c>
      <c r="D594" s="2">
        <v>136.34161800000001</v>
      </c>
    </row>
    <row r="595" spans="1:4">
      <c r="A595" s="84">
        <v>45148</v>
      </c>
      <c r="C595" s="2">
        <v>177989</v>
      </c>
      <c r="D595" s="2">
        <v>137.097746</v>
      </c>
    </row>
    <row r="596" spans="1:4">
      <c r="A596" s="84">
        <v>45149</v>
      </c>
      <c r="C596" s="2">
        <v>253096</v>
      </c>
      <c r="D596" s="2">
        <v>137.76461599999999</v>
      </c>
    </row>
    <row r="597" spans="1:4">
      <c r="A597" s="84">
        <v>45150</v>
      </c>
      <c r="C597" s="2">
        <v>0</v>
      </c>
    </row>
    <row r="598" spans="1:4">
      <c r="A598" s="84">
        <v>45151</v>
      </c>
      <c r="C598" s="2">
        <v>0</v>
      </c>
    </row>
    <row r="599" spans="1:4">
      <c r="A599" s="84">
        <v>45152</v>
      </c>
      <c r="C599" s="2">
        <v>240714</v>
      </c>
      <c r="D599" s="2">
        <v>138.41167200000001</v>
      </c>
    </row>
    <row r="600" spans="1:4">
      <c r="A600" s="84">
        <v>45153</v>
      </c>
      <c r="C600" s="2">
        <v>229511</v>
      </c>
      <c r="D600" s="2">
        <v>138.28040200000001</v>
      </c>
    </row>
    <row r="601" spans="1:4">
      <c r="A601" s="84">
        <v>45154</v>
      </c>
      <c r="C601" s="2">
        <v>255516</v>
      </c>
      <c r="D601" s="2">
        <v>137.226741</v>
      </c>
    </row>
    <row r="602" spans="1:4">
      <c r="A602" s="84">
        <v>45155</v>
      </c>
      <c r="C602" s="2">
        <v>277970</v>
      </c>
      <c r="D602" s="2">
        <v>135.53603200000001</v>
      </c>
    </row>
    <row r="603" spans="1:4">
      <c r="A603" s="84">
        <v>45156</v>
      </c>
      <c r="C603" s="2">
        <v>219972</v>
      </c>
      <c r="D603" s="2">
        <v>134.058491</v>
      </c>
    </row>
    <row r="604" spans="1:4">
      <c r="A604" s="84">
        <v>45157</v>
      </c>
      <c r="C604" s="2">
        <v>0</v>
      </c>
    </row>
    <row r="605" spans="1:4">
      <c r="A605" s="84">
        <v>45158</v>
      </c>
      <c r="C605" s="2">
        <v>0</v>
      </c>
    </row>
    <row r="606" spans="1:4">
      <c r="A606" s="84">
        <v>45159</v>
      </c>
      <c r="C606" s="2">
        <v>190790</v>
      </c>
      <c r="D606" s="2">
        <v>133.48500999999999</v>
      </c>
    </row>
    <row r="607" spans="1:4">
      <c r="A607" s="84">
        <v>45160</v>
      </c>
      <c r="C607" s="2">
        <v>167770</v>
      </c>
      <c r="D607" s="2">
        <v>131.50492399999999</v>
      </c>
    </row>
    <row r="608" spans="1:4">
      <c r="A608" s="84">
        <v>45161</v>
      </c>
      <c r="C608" s="2">
        <v>236204</v>
      </c>
      <c r="D608" s="2">
        <v>129.334914</v>
      </c>
    </row>
    <row r="609" spans="1:4">
      <c r="A609" s="84">
        <v>45162</v>
      </c>
      <c r="C609" s="2">
        <v>263478</v>
      </c>
      <c r="D609" s="2">
        <v>125.10677800000001</v>
      </c>
    </row>
    <row r="610" spans="1:4">
      <c r="A610" s="84">
        <v>45163</v>
      </c>
      <c r="C610" s="2">
        <v>161398</v>
      </c>
      <c r="D610" s="2">
        <v>120.81014500000001</v>
      </c>
    </row>
    <row r="611" spans="1:4">
      <c r="A611" s="84">
        <v>45164</v>
      </c>
      <c r="C611" s="2">
        <v>0</v>
      </c>
    </row>
    <row r="612" spans="1:4">
      <c r="A612" s="84">
        <v>45165</v>
      </c>
      <c r="C612" s="2">
        <v>0</v>
      </c>
    </row>
    <row r="613" spans="1:4">
      <c r="A613" s="84">
        <v>45166</v>
      </c>
      <c r="C613" s="2">
        <v>116972</v>
      </c>
      <c r="D613" s="2">
        <v>118.984476</v>
      </c>
    </row>
    <row r="614" spans="1:4">
      <c r="A614" s="84">
        <v>45167</v>
      </c>
      <c r="C614" s="2">
        <v>174199</v>
      </c>
      <c r="D614" s="2">
        <v>119.458412</v>
      </c>
    </row>
    <row r="615" spans="1:4">
      <c r="A615" s="84">
        <v>45168</v>
      </c>
      <c r="C615" s="2">
        <v>160120</v>
      </c>
      <c r="D615" s="2">
        <v>121.283889</v>
      </c>
    </row>
    <row r="616" spans="1:4">
      <c r="A616" s="84">
        <v>45169</v>
      </c>
      <c r="C616" s="2">
        <v>148859</v>
      </c>
      <c r="D616" s="2">
        <v>122.78417899999999</v>
      </c>
    </row>
    <row r="617" spans="1:4">
      <c r="A617" s="84">
        <v>45170</v>
      </c>
      <c r="C617" s="2">
        <v>126253</v>
      </c>
      <c r="D617" s="2">
        <v>122.99963200000001</v>
      </c>
    </row>
    <row r="618" spans="1:4">
      <c r="A618" s="84">
        <v>45171</v>
      </c>
      <c r="C618" s="2">
        <v>0</v>
      </c>
    </row>
    <row r="619" spans="1:4">
      <c r="A619" s="84">
        <v>45172</v>
      </c>
      <c r="C619" s="2">
        <v>0</v>
      </c>
    </row>
    <row r="620" spans="1:4">
      <c r="A620" s="84">
        <v>45173</v>
      </c>
      <c r="C620" s="2">
        <v>80421</v>
      </c>
      <c r="D620" s="2">
        <v>123.235849</v>
      </c>
    </row>
    <row r="621" spans="1:4">
      <c r="A621" s="84">
        <v>45174</v>
      </c>
      <c r="C621" s="2">
        <v>183996</v>
      </c>
      <c r="D621" s="2">
        <v>124.432857</v>
      </c>
    </row>
    <row r="622" spans="1:4">
      <c r="A622" s="84">
        <v>45175</v>
      </c>
      <c r="C622" s="2">
        <v>245544</v>
      </c>
      <c r="D622" s="2">
        <v>124.98882999999999</v>
      </c>
    </row>
    <row r="623" spans="1:4">
      <c r="A623" s="84">
        <v>45176</v>
      </c>
      <c r="C623" s="2">
        <v>0</v>
      </c>
    </row>
    <row r="624" spans="1:4">
      <c r="A624" s="84">
        <v>45177</v>
      </c>
      <c r="C624" s="2">
        <v>136324</v>
      </c>
      <c r="D624" s="2">
        <v>124.59111900000001</v>
      </c>
    </row>
    <row r="625" spans="1:4">
      <c r="A625" s="84">
        <v>45178</v>
      </c>
      <c r="C625" s="2">
        <v>0</v>
      </c>
    </row>
    <row r="626" spans="1:4">
      <c r="A626" s="84">
        <v>45179</v>
      </c>
      <c r="C626" s="2">
        <v>0</v>
      </c>
    </row>
    <row r="627" spans="1:4">
      <c r="A627" s="84">
        <v>45180</v>
      </c>
      <c r="C627" s="2">
        <v>45640</v>
      </c>
      <c r="D627" s="2">
        <v>124.485058</v>
      </c>
    </row>
    <row r="628" spans="1:4">
      <c r="A628" s="84">
        <v>45181</v>
      </c>
      <c r="C628" s="2">
        <v>280168</v>
      </c>
      <c r="D628" s="2">
        <v>125.06513099999999</v>
      </c>
    </row>
    <row r="629" spans="1:4">
      <c r="A629" s="84">
        <v>45182</v>
      </c>
      <c r="C629" s="2">
        <v>324287</v>
      </c>
      <c r="D629" s="2">
        <v>125.96401299999999</v>
      </c>
    </row>
    <row r="630" spans="1:4">
      <c r="A630" s="84">
        <v>45183</v>
      </c>
      <c r="C630" s="2">
        <v>193149</v>
      </c>
      <c r="D630" s="2">
        <v>126.160383</v>
      </c>
    </row>
    <row r="631" spans="1:4">
      <c r="A631" s="84">
        <v>45184</v>
      </c>
      <c r="C631" s="2">
        <v>485932</v>
      </c>
      <c r="D631" s="2">
        <v>126.87755900000001</v>
      </c>
    </row>
    <row r="632" spans="1:4">
      <c r="A632" s="84">
        <v>45185</v>
      </c>
      <c r="C632" s="2">
        <v>0</v>
      </c>
    </row>
    <row r="633" spans="1:4">
      <c r="A633" s="84">
        <v>45186</v>
      </c>
      <c r="C633" s="2">
        <v>0</v>
      </c>
    </row>
    <row r="634" spans="1:4">
      <c r="A634" s="84">
        <v>45187</v>
      </c>
      <c r="C634" s="2">
        <v>229417</v>
      </c>
      <c r="D634" s="2">
        <v>126.39514200000001</v>
      </c>
    </row>
    <row r="635" spans="1:4">
      <c r="A635" s="84">
        <v>45188</v>
      </c>
      <c r="C635" s="2">
        <v>295554</v>
      </c>
      <c r="D635" s="2">
        <v>125.183103</v>
      </c>
    </row>
    <row r="636" spans="1:4">
      <c r="A636" s="84">
        <v>45189</v>
      </c>
      <c r="C636" s="2">
        <v>275860</v>
      </c>
      <c r="D636" s="2">
        <v>123.9508</v>
      </c>
    </row>
    <row r="637" spans="1:4">
      <c r="A637" s="84">
        <v>45190</v>
      </c>
      <c r="C637" s="2">
        <v>133675</v>
      </c>
      <c r="D637" s="2">
        <v>121.656379</v>
      </c>
    </row>
    <row r="638" spans="1:4">
      <c r="A638" s="84">
        <v>45191</v>
      </c>
      <c r="C638" s="2">
        <v>209751</v>
      </c>
      <c r="D638" s="2">
        <v>119.26251999999999</v>
      </c>
    </row>
    <row r="639" spans="1:4">
      <c r="A639" s="84">
        <v>45192</v>
      </c>
      <c r="C639" s="2">
        <v>0</v>
      </c>
    </row>
    <row r="640" spans="1:4">
      <c r="A640" s="84">
        <v>45193</v>
      </c>
      <c r="C640" s="2">
        <v>0</v>
      </c>
    </row>
    <row r="641" spans="1:4">
      <c r="A641" s="84">
        <v>45194</v>
      </c>
      <c r="C641" s="2">
        <v>232975</v>
      </c>
      <c r="D641" s="2">
        <v>119.103202</v>
      </c>
    </row>
    <row r="642" spans="1:4">
      <c r="A642" s="84">
        <v>45195</v>
      </c>
      <c r="C642" s="2">
        <v>147716</v>
      </c>
      <c r="D642" s="2">
        <v>120.23120900000001</v>
      </c>
    </row>
    <row r="643" spans="1:4">
      <c r="A643" s="84">
        <v>45196</v>
      </c>
      <c r="C643" s="2">
        <v>344389</v>
      </c>
      <c r="D643" s="2">
        <v>120.458579</v>
      </c>
    </row>
    <row r="644" spans="1:4">
      <c r="A644" s="84">
        <v>45197</v>
      </c>
      <c r="C644" s="2">
        <v>367422</v>
      </c>
      <c r="D644" s="2">
        <v>120.667821</v>
      </c>
    </row>
    <row r="645" spans="1:4">
      <c r="A645" s="84">
        <v>45198</v>
      </c>
      <c r="C645" s="2">
        <v>178237</v>
      </c>
      <c r="D645" s="2">
        <v>119.59152899999999</v>
      </c>
    </row>
    <row r="646" spans="1:4">
      <c r="A646" s="84">
        <v>45199</v>
      </c>
      <c r="C646" s="2">
        <v>0</v>
      </c>
    </row>
    <row r="647" spans="1:4">
      <c r="A647" s="84">
        <v>45200</v>
      </c>
      <c r="C647" s="2">
        <v>0</v>
      </c>
    </row>
    <row r="648" spans="1:4">
      <c r="A648" s="84">
        <v>45201</v>
      </c>
      <c r="C648" s="2">
        <v>396743</v>
      </c>
      <c r="D648" s="2">
        <v>118.552302</v>
      </c>
    </row>
    <row r="649" spans="1:4">
      <c r="A649" s="84">
        <v>45202</v>
      </c>
      <c r="C649" s="2">
        <v>109504</v>
      </c>
      <c r="D649" s="2">
        <v>118.87889800000001</v>
      </c>
    </row>
    <row r="650" spans="1:4">
      <c r="A650" s="84">
        <v>45203</v>
      </c>
      <c r="C650" s="2">
        <v>108830</v>
      </c>
      <c r="D650" s="2">
        <v>117.326291</v>
      </c>
    </row>
    <row r="651" spans="1:4">
      <c r="A651" s="84">
        <v>45204</v>
      </c>
      <c r="C651" s="2">
        <v>68616</v>
      </c>
      <c r="D651" s="2">
        <v>114.45367</v>
      </c>
    </row>
    <row r="652" spans="1:4">
      <c r="A652" s="84">
        <v>45205</v>
      </c>
      <c r="C652" s="2">
        <v>55682</v>
      </c>
      <c r="D652" s="2">
        <v>113.757519</v>
      </c>
    </row>
    <row r="653" spans="1:4">
      <c r="A653" s="84">
        <v>45206</v>
      </c>
      <c r="C653" s="2">
        <v>0</v>
      </c>
    </row>
    <row r="654" spans="1:4">
      <c r="A654" s="84">
        <v>45207</v>
      </c>
      <c r="C654" s="2">
        <v>0</v>
      </c>
    </row>
    <row r="655" spans="1:4">
      <c r="A655" s="84">
        <v>45208</v>
      </c>
      <c r="C655" s="2">
        <v>111998</v>
      </c>
      <c r="D655" s="2">
        <v>111.13081699999999</v>
      </c>
    </row>
    <row r="656" spans="1:4">
      <c r="A656" s="84">
        <v>45209</v>
      </c>
      <c r="C656" s="2">
        <v>141024</v>
      </c>
      <c r="D656" s="2">
        <v>107.076177</v>
      </c>
    </row>
    <row r="657" spans="1:4">
      <c r="A657" s="84">
        <v>45210</v>
      </c>
      <c r="C657" s="2">
        <v>402004</v>
      </c>
      <c r="D657" s="2">
        <v>100.962435</v>
      </c>
    </row>
    <row r="658" spans="1:4">
      <c r="A658" s="84">
        <v>45211</v>
      </c>
      <c r="C658" s="2">
        <v>0</v>
      </c>
    </row>
    <row r="659" spans="1:4">
      <c r="A659" s="84">
        <v>45212</v>
      </c>
      <c r="C659" s="2">
        <v>368443</v>
      </c>
      <c r="D659" s="2">
        <v>101.07678900000001</v>
      </c>
    </row>
    <row r="660" spans="1:4">
      <c r="A660" s="84">
        <v>45213</v>
      </c>
      <c r="C660" s="2">
        <v>0</v>
      </c>
    </row>
    <row r="661" spans="1:4">
      <c r="A661" s="84">
        <v>45214</v>
      </c>
      <c r="C661" s="2">
        <v>0</v>
      </c>
    </row>
    <row r="662" spans="1:4">
      <c r="A662" s="84">
        <v>45215</v>
      </c>
      <c r="C662" s="2">
        <v>283199</v>
      </c>
      <c r="D662" s="2">
        <v>103.687596</v>
      </c>
    </row>
    <row r="663" spans="1:4">
      <c r="A663" s="84">
        <v>45216</v>
      </c>
      <c r="C663" s="2">
        <v>523332</v>
      </c>
      <c r="D663" s="2">
        <v>111.961012</v>
      </c>
    </row>
    <row r="664" spans="1:4">
      <c r="A664" s="84">
        <v>45217</v>
      </c>
      <c r="C664" s="2">
        <v>178151</v>
      </c>
      <c r="D664" s="2">
        <v>112.809442</v>
      </c>
    </row>
    <row r="665" spans="1:4">
      <c r="A665" s="84">
        <v>45218</v>
      </c>
      <c r="C665" s="2">
        <v>527973</v>
      </c>
      <c r="D665" s="2">
        <v>112.071704</v>
      </c>
    </row>
    <row r="666" spans="1:4">
      <c r="A666" s="84">
        <v>45219</v>
      </c>
      <c r="C666" s="2">
        <v>117539</v>
      </c>
      <c r="D666" s="2">
        <v>110.35020400000001</v>
      </c>
    </row>
    <row r="667" spans="1:4">
      <c r="A667" s="84">
        <v>45220</v>
      </c>
      <c r="C667" s="2">
        <v>0</v>
      </c>
    </row>
    <row r="668" spans="1:4">
      <c r="A668" s="84">
        <v>45221</v>
      </c>
      <c r="C668" s="2">
        <v>0</v>
      </c>
    </row>
    <row r="669" spans="1:4">
      <c r="A669" s="84">
        <v>45222</v>
      </c>
      <c r="C669" s="2">
        <v>217561</v>
      </c>
      <c r="D669" s="2">
        <v>109.48336500000001</v>
      </c>
    </row>
    <row r="670" spans="1:4">
      <c r="A670" s="84">
        <v>45223</v>
      </c>
      <c r="C670" s="2">
        <v>411718</v>
      </c>
      <c r="D670" s="2">
        <v>112.132565</v>
      </c>
    </row>
    <row r="671" spans="1:4">
      <c r="A671" s="84">
        <v>45224</v>
      </c>
      <c r="C671" s="2">
        <v>444664</v>
      </c>
      <c r="D671" s="2">
        <v>112.37459200000001</v>
      </c>
    </row>
    <row r="672" spans="1:4">
      <c r="A672" s="84">
        <v>45225</v>
      </c>
      <c r="C672" s="2">
        <v>561447</v>
      </c>
      <c r="D672" s="2">
        <v>111.891136</v>
      </c>
    </row>
    <row r="673" spans="1:4">
      <c r="A673" s="84">
        <v>45226</v>
      </c>
      <c r="C673" s="2">
        <v>384831</v>
      </c>
      <c r="D673" s="2">
        <v>112.411946</v>
      </c>
    </row>
    <row r="674" spans="1:4">
      <c r="A674" s="84">
        <v>45227</v>
      </c>
      <c r="C674" s="2">
        <v>0</v>
      </c>
    </row>
    <row r="675" spans="1:4">
      <c r="A675" s="84">
        <v>45228</v>
      </c>
      <c r="C675" s="2">
        <v>0</v>
      </c>
    </row>
    <row r="676" spans="1:4">
      <c r="A676" s="84">
        <v>45229</v>
      </c>
      <c r="C676" s="2">
        <v>413438</v>
      </c>
      <c r="D676" s="2">
        <v>112.91153300000001</v>
      </c>
    </row>
    <row r="677" spans="1:4">
      <c r="A677" s="84">
        <v>45230</v>
      </c>
      <c r="C677" s="2">
        <v>406571</v>
      </c>
      <c r="D677" s="2">
        <v>113.74244400000001</v>
      </c>
    </row>
    <row r="678" spans="1:4">
      <c r="A678" s="84">
        <v>45231</v>
      </c>
      <c r="C678" s="2">
        <v>603094</v>
      </c>
      <c r="D678" s="2">
        <v>114.708771</v>
      </c>
    </row>
    <row r="679" spans="1:4">
      <c r="A679" s="84">
        <v>45232</v>
      </c>
      <c r="C679" s="2">
        <v>0</v>
      </c>
    </row>
    <row r="680" spans="1:4">
      <c r="A680" s="84">
        <v>45233</v>
      </c>
      <c r="C680" s="2">
        <v>412080</v>
      </c>
      <c r="D680" s="2">
        <v>116.463121</v>
      </c>
    </row>
    <row r="681" spans="1:4">
      <c r="A681" s="84">
        <v>45234</v>
      </c>
      <c r="C681" s="2">
        <v>0</v>
      </c>
    </row>
    <row r="682" spans="1:4">
      <c r="A682" s="84">
        <v>45235</v>
      </c>
      <c r="C682" s="2">
        <v>0</v>
      </c>
    </row>
    <row r="683" spans="1:4">
      <c r="A683" s="84">
        <v>45236</v>
      </c>
      <c r="C683" s="2">
        <v>169444</v>
      </c>
      <c r="D683" s="2">
        <v>118.216857</v>
      </c>
    </row>
    <row r="684" spans="1:4">
      <c r="A684" s="84">
        <v>45237</v>
      </c>
      <c r="C684" s="2">
        <v>351809</v>
      </c>
      <c r="D684" s="2">
        <v>118.915047</v>
      </c>
    </row>
    <row r="685" spans="1:4">
      <c r="A685" s="84">
        <v>45238</v>
      </c>
      <c r="C685" s="2">
        <v>583014</v>
      </c>
      <c r="D685" s="2">
        <v>119.807045</v>
      </c>
    </row>
    <row r="686" spans="1:4">
      <c r="A686" s="84">
        <v>45239</v>
      </c>
      <c r="C686" s="2">
        <v>165952</v>
      </c>
      <c r="D686" s="2">
        <v>118.029134</v>
      </c>
    </row>
    <row r="687" spans="1:4">
      <c r="A687" s="84">
        <v>45240</v>
      </c>
      <c r="C687" s="2">
        <v>149682</v>
      </c>
      <c r="D687" s="2">
        <v>118.13369</v>
      </c>
    </row>
    <row r="688" spans="1:4">
      <c r="A688" s="84">
        <v>45241</v>
      </c>
      <c r="C688" s="2">
        <v>0</v>
      </c>
    </row>
    <row r="689" spans="1:4">
      <c r="A689" s="84">
        <v>45242</v>
      </c>
      <c r="C689" s="2">
        <v>0</v>
      </c>
    </row>
    <row r="690" spans="1:4">
      <c r="A690" s="84">
        <v>45243</v>
      </c>
      <c r="C690" s="2">
        <v>702982</v>
      </c>
      <c r="D690" s="2">
        <v>119.767726</v>
      </c>
    </row>
    <row r="691" spans="1:4">
      <c r="A691" s="84">
        <v>45244</v>
      </c>
      <c r="C691" s="2">
        <v>398835</v>
      </c>
      <c r="D691" s="2">
        <v>121.21689600000001</v>
      </c>
    </row>
    <row r="692" spans="1:4">
      <c r="A692" s="84">
        <v>45245</v>
      </c>
      <c r="C692" s="2">
        <v>0</v>
      </c>
    </row>
    <row r="693" spans="1:4">
      <c r="A693" s="84">
        <v>45246</v>
      </c>
      <c r="C693" s="2">
        <v>503972</v>
      </c>
      <c r="D693" s="2">
        <v>121.907275</v>
      </c>
    </row>
    <row r="694" spans="1:4">
      <c r="A694" s="84">
        <v>45247</v>
      </c>
      <c r="C694" s="2">
        <v>643437</v>
      </c>
      <c r="D694" s="2">
        <v>123.37233500000001</v>
      </c>
    </row>
    <row r="695" spans="1:4">
      <c r="A695" s="84">
        <v>45248</v>
      </c>
      <c r="C695" s="2">
        <v>0</v>
      </c>
    </row>
    <row r="696" spans="1:4">
      <c r="A696" s="84">
        <v>45249</v>
      </c>
      <c r="C696" s="2">
        <v>0</v>
      </c>
    </row>
    <row r="697" spans="1:4">
      <c r="A697" s="84">
        <v>45250</v>
      </c>
      <c r="C697" s="2">
        <v>189400</v>
      </c>
      <c r="D697" s="2">
        <v>123.970857</v>
      </c>
    </row>
    <row r="698" spans="1:4">
      <c r="A698" s="84">
        <v>45251</v>
      </c>
      <c r="C698" s="2">
        <v>154397</v>
      </c>
      <c r="D698" s="2">
        <v>123.804856</v>
      </c>
    </row>
    <row r="699" spans="1:4">
      <c r="A699" s="84">
        <v>45252</v>
      </c>
      <c r="C699" s="2">
        <v>845368</v>
      </c>
      <c r="D699" s="2">
        <v>124.644605</v>
      </c>
    </row>
    <row r="700" spans="1:4">
      <c r="A700" s="84">
        <v>45253</v>
      </c>
      <c r="C700" s="2">
        <v>324948</v>
      </c>
      <c r="D700" s="2">
        <v>124.987532</v>
      </c>
    </row>
    <row r="701" spans="1:4">
      <c r="A701" s="84">
        <v>45254</v>
      </c>
      <c r="C701" s="2">
        <v>314679</v>
      </c>
      <c r="D701" s="2">
        <v>123.863452</v>
      </c>
    </row>
    <row r="702" spans="1:4">
      <c r="A702" s="84">
        <v>45255</v>
      </c>
      <c r="C702" s="2">
        <v>0</v>
      </c>
    </row>
    <row r="703" spans="1:4">
      <c r="A703" s="84">
        <v>45256</v>
      </c>
      <c r="C703" s="2">
        <v>0</v>
      </c>
    </row>
    <row r="704" spans="1:4">
      <c r="A704" s="84">
        <v>45257</v>
      </c>
      <c r="C704" s="2">
        <v>298223</v>
      </c>
      <c r="D704" s="2">
        <v>123.13945099999999</v>
      </c>
    </row>
    <row r="705" spans="1:4">
      <c r="A705" s="84">
        <v>45258</v>
      </c>
      <c r="C705" s="2">
        <v>255676</v>
      </c>
      <c r="D705" s="2">
        <v>122.668111</v>
      </c>
    </row>
    <row r="706" spans="1:4">
      <c r="A706" s="84">
        <v>45259</v>
      </c>
      <c r="C706" s="2">
        <v>399607</v>
      </c>
      <c r="D706" s="2">
        <v>123.02573</v>
      </c>
    </row>
    <row r="707" spans="1:4">
      <c r="A707" s="84">
        <v>45260</v>
      </c>
      <c r="C707" s="2">
        <v>375947</v>
      </c>
      <c r="D707" s="2">
        <v>123.984956</v>
      </c>
    </row>
    <row r="708" spans="1:4">
      <c r="A708" s="84">
        <v>45261</v>
      </c>
      <c r="C708" s="2">
        <v>65555</v>
      </c>
      <c r="D708" s="2">
        <v>122.640336</v>
      </c>
    </row>
    <row r="709" spans="1:4">
      <c r="A709" s="84">
        <v>45262</v>
      </c>
      <c r="C709" s="2">
        <v>0</v>
      </c>
    </row>
    <row r="710" spans="1:4">
      <c r="A710" s="84">
        <v>45263</v>
      </c>
      <c r="C710" s="2">
        <v>0</v>
      </c>
    </row>
    <row r="711" spans="1:4">
      <c r="A711" s="84">
        <v>45264</v>
      </c>
      <c r="C711" s="2">
        <v>354487</v>
      </c>
      <c r="D711" s="2">
        <v>121.946183</v>
      </c>
    </row>
    <row r="712" spans="1:4">
      <c r="A712" s="84">
        <v>45265</v>
      </c>
      <c r="C712" s="2">
        <v>101888</v>
      </c>
      <c r="D712" s="2">
        <v>119.766473</v>
      </c>
    </row>
    <row r="713" spans="1:4">
      <c r="A713" s="84">
        <v>45266</v>
      </c>
      <c r="C713" s="2">
        <v>111984</v>
      </c>
      <c r="D713" s="2">
        <v>117.93412600000001</v>
      </c>
    </row>
    <row r="714" spans="1:4">
      <c r="A714" s="84">
        <v>45267</v>
      </c>
      <c r="C714" s="2">
        <v>143788</v>
      </c>
      <c r="D714" s="2">
        <v>108.93235300000001</v>
      </c>
    </row>
    <row r="715" spans="1:4">
      <c r="A715" s="84">
        <v>45268</v>
      </c>
      <c r="C715" s="2">
        <v>321623</v>
      </c>
      <c r="D715" s="2">
        <v>111.362576</v>
      </c>
    </row>
    <row r="716" spans="1:4">
      <c r="A716" s="84">
        <v>45269</v>
      </c>
      <c r="C716" s="2">
        <v>0</v>
      </c>
    </row>
    <row r="717" spans="1:4">
      <c r="A717" s="84">
        <v>45270</v>
      </c>
      <c r="C717" s="2">
        <v>0</v>
      </c>
    </row>
    <row r="718" spans="1:4">
      <c r="A718" s="84">
        <v>45271</v>
      </c>
      <c r="C718" s="2">
        <v>164264</v>
      </c>
      <c r="D718" s="2">
        <v>113.986141</v>
      </c>
    </row>
    <row r="719" spans="1:4">
      <c r="A719" s="84">
        <v>45272</v>
      </c>
      <c r="C719" s="2">
        <v>202251</v>
      </c>
      <c r="D719" s="2">
        <v>113.04081600000001</v>
      </c>
    </row>
    <row r="720" spans="1:4">
      <c r="A720" s="84">
        <v>45273</v>
      </c>
      <c r="C720" s="2">
        <v>227877</v>
      </c>
      <c r="D720" s="2">
        <v>110.07726099999999</v>
      </c>
    </row>
    <row r="721" spans="1:4">
      <c r="A721" s="84">
        <v>45274</v>
      </c>
      <c r="C721" s="2">
        <v>268924</v>
      </c>
      <c r="D721" s="2">
        <v>110.004733</v>
      </c>
    </row>
    <row r="722" spans="1:4">
      <c r="A722" s="84">
        <v>45275</v>
      </c>
      <c r="C722" s="2">
        <v>296065</v>
      </c>
      <c r="D722" s="2">
        <v>110.227559</v>
      </c>
    </row>
    <row r="723" spans="1:4">
      <c r="A723" s="84">
        <v>45276</v>
      </c>
      <c r="C723" s="2">
        <v>0</v>
      </c>
    </row>
    <row r="724" spans="1:4">
      <c r="A724" s="84">
        <v>45277</v>
      </c>
      <c r="C724" s="2">
        <v>0</v>
      </c>
    </row>
    <row r="725" spans="1:4">
      <c r="A725" s="84">
        <v>45278</v>
      </c>
      <c r="C725" s="2">
        <v>287615</v>
      </c>
      <c r="D725" s="2">
        <v>110.033198</v>
      </c>
    </row>
    <row r="726" spans="1:4">
      <c r="A726" s="84">
        <v>45279</v>
      </c>
      <c r="C726" s="2">
        <v>308656</v>
      </c>
      <c r="D726" s="2">
        <v>109.88434599999999</v>
      </c>
    </row>
    <row r="727" spans="1:4">
      <c r="A727" s="84">
        <v>45280</v>
      </c>
      <c r="C727" s="2">
        <v>788099</v>
      </c>
      <c r="D727" s="2">
        <v>108.06371300000001</v>
      </c>
    </row>
    <row r="728" spans="1:4">
      <c r="A728" s="84">
        <v>45281</v>
      </c>
      <c r="C728" s="2">
        <v>1136673</v>
      </c>
      <c r="D728" s="2">
        <v>103.06913400000001</v>
      </c>
    </row>
    <row r="729" spans="1:4">
      <c r="A729" s="84">
        <v>45282</v>
      </c>
      <c r="C729" s="2">
        <v>354922</v>
      </c>
      <c r="D729" s="2">
        <v>102.754379</v>
      </c>
    </row>
    <row r="730" spans="1:4">
      <c r="A730" s="84">
        <v>45283</v>
      </c>
      <c r="C730" s="2">
        <v>0</v>
      </c>
    </row>
    <row r="731" spans="1:4">
      <c r="A731" s="84">
        <v>45284</v>
      </c>
      <c r="C731" s="2">
        <v>0</v>
      </c>
    </row>
    <row r="732" spans="1:4">
      <c r="A732" s="84">
        <v>45285</v>
      </c>
      <c r="C732" s="2">
        <v>0</v>
      </c>
    </row>
    <row r="733" spans="1:4">
      <c r="A733" s="84">
        <v>45286</v>
      </c>
      <c r="C733" s="2">
        <v>268245</v>
      </c>
      <c r="D733" s="2">
        <v>104.197338</v>
      </c>
    </row>
    <row r="734" spans="1:4">
      <c r="A734" s="84">
        <v>45287</v>
      </c>
      <c r="C734" s="2">
        <v>270679</v>
      </c>
      <c r="D734" s="2">
        <v>104.001955</v>
      </c>
    </row>
    <row r="735" spans="1:4">
      <c r="A735" s="84">
        <v>45288</v>
      </c>
      <c r="C735" s="2">
        <v>687343</v>
      </c>
      <c r="D735" s="2">
        <v>105.97995</v>
      </c>
    </row>
    <row r="736" spans="1:4">
      <c r="A736" s="84">
        <v>45289</v>
      </c>
      <c r="C736" s="2">
        <v>131636</v>
      </c>
      <c r="D736" s="2">
        <v>111.18047</v>
      </c>
    </row>
    <row r="737" spans="1:4">
      <c r="A737" s="84">
        <v>45290</v>
      </c>
      <c r="C737" s="2">
        <v>0</v>
      </c>
    </row>
    <row r="738" spans="1:4">
      <c r="A738" s="84">
        <v>45291</v>
      </c>
      <c r="C738" s="2">
        <v>0</v>
      </c>
    </row>
    <row r="739" spans="1:4">
      <c r="A739" s="84">
        <v>45292</v>
      </c>
      <c r="C739" s="2">
        <v>0</v>
      </c>
    </row>
    <row r="740" spans="1:4">
      <c r="A740" s="84">
        <v>45293</v>
      </c>
      <c r="C740" s="2">
        <v>140000</v>
      </c>
      <c r="D740" s="2">
        <v>108.06846400000001</v>
      </c>
    </row>
    <row r="741" spans="1:4">
      <c r="A741" s="84">
        <v>45294</v>
      </c>
      <c r="C741" s="2">
        <v>151910</v>
      </c>
      <c r="D741" s="2">
        <v>105.675353</v>
      </c>
    </row>
    <row r="742" spans="1:4">
      <c r="A742" s="84">
        <v>45295</v>
      </c>
      <c r="C742" s="2">
        <v>183810</v>
      </c>
      <c r="D742" s="2">
        <v>105.03169</v>
      </c>
    </row>
    <row r="743" spans="1:4">
      <c r="A743" s="84">
        <v>45296</v>
      </c>
      <c r="C743" s="2">
        <v>133920</v>
      </c>
      <c r="D743" s="2">
        <v>105.52379500000001</v>
      </c>
    </row>
    <row r="744" spans="1:4">
      <c r="A744" s="84">
        <v>45297</v>
      </c>
      <c r="C744" s="2">
        <v>0</v>
      </c>
    </row>
    <row r="745" spans="1:4">
      <c r="A745" s="84">
        <v>45298</v>
      </c>
      <c r="C745" s="2">
        <v>0</v>
      </c>
    </row>
    <row r="746" spans="1:4">
      <c r="A746" s="84">
        <v>45299</v>
      </c>
      <c r="C746" s="2">
        <v>199974</v>
      </c>
      <c r="D746" s="2">
        <v>105.761098</v>
      </c>
    </row>
    <row r="747" spans="1:4">
      <c r="A747" s="84">
        <v>45300</v>
      </c>
      <c r="C747" s="2">
        <v>245313</v>
      </c>
      <c r="D747" s="2">
        <v>106.947558</v>
      </c>
    </row>
    <row r="748" spans="1:4">
      <c r="A748" s="84">
        <v>45301</v>
      </c>
      <c r="C748" s="2">
        <v>191798</v>
      </c>
      <c r="D748" s="2">
        <v>107.10207699999999</v>
      </c>
    </row>
    <row r="749" spans="1:4">
      <c r="A749" s="84">
        <v>45302</v>
      </c>
      <c r="C749" s="2">
        <v>443475</v>
      </c>
      <c r="D749" s="2">
        <v>108.02479700000001</v>
      </c>
    </row>
    <row r="750" spans="1:4">
      <c r="A750" s="84">
        <v>45303</v>
      </c>
      <c r="C750" s="2">
        <v>811293</v>
      </c>
      <c r="D750" s="2">
        <v>110.282072</v>
      </c>
    </row>
    <row r="751" spans="1:4">
      <c r="A751" s="84">
        <v>45304</v>
      </c>
      <c r="C751" s="2">
        <v>0</v>
      </c>
    </row>
    <row r="752" spans="1:4">
      <c r="A752" s="84">
        <v>45305</v>
      </c>
      <c r="C752" s="2">
        <v>0</v>
      </c>
    </row>
    <row r="753" spans="1:4">
      <c r="A753" s="84">
        <v>45306</v>
      </c>
      <c r="C753" s="2">
        <v>460449</v>
      </c>
      <c r="D753" s="2">
        <v>112.490118</v>
      </c>
    </row>
    <row r="754" spans="1:4">
      <c r="A754" s="84">
        <v>45307</v>
      </c>
      <c r="C754" s="2">
        <v>701686</v>
      </c>
      <c r="D754" s="2">
        <v>115.26860499999999</v>
      </c>
    </row>
    <row r="755" spans="1:4">
      <c r="A755" s="84">
        <v>45308</v>
      </c>
      <c r="C755" s="2">
        <v>412507</v>
      </c>
      <c r="D755" s="2">
        <v>116.181878</v>
      </c>
    </row>
    <row r="756" spans="1:4">
      <c r="A756" s="84">
        <v>45309</v>
      </c>
      <c r="C756" s="2">
        <v>433941</v>
      </c>
      <c r="D756" s="2">
        <v>116.920333</v>
      </c>
    </row>
    <row r="757" spans="1:4">
      <c r="A757" s="84">
        <v>45310</v>
      </c>
      <c r="C757" s="2">
        <v>246088</v>
      </c>
      <c r="D757" s="2">
        <v>116.773619</v>
      </c>
    </row>
    <row r="758" spans="1:4">
      <c r="A758" s="84">
        <v>45311</v>
      </c>
      <c r="C758" s="2">
        <v>0</v>
      </c>
    </row>
    <row r="759" spans="1:4">
      <c r="A759" s="84">
        <v>45312</v>
      </c>
      <c r="C759" s="2">
        <v>0</v>
      </c>
    </row>
    <row r="760" spans="1:4">
      <c r="A760" s="84">
        <v>45313</v>
      </c>
      <c r="C760" s="2">
        <v>331258</v>
      </c>
      <c r="D760" s="2">
        <v>115.59283600000001</v>
      </c>
    </row>
    <row r="761" spans="1:4">
      <c r="A761" s="84">
        <v>45314</v>
      </c>
      <c r="C761" s="2">
        <v>149044</v>
      </c>
      <c r="D761" s="2">
        <v>114.41069299999999</v>
      </c>
    </row>
    <row r="762" spans="1:4">
      <c r="A762" s="84">
        <v>45315</v>
      </c>
      <c r="C762" s="2">
        <v>275013</v>
      </c>
      <c r="D762" s="2">
        <v>113.674031</v>
      </c>
    </row>
    <row r="763" spans="1:4">
      <c r="A763" s="84">
        <v>45316</v>
      </c>
      <c r="C763" s="2">
        <v>444198</v>
      </c>
      <c r="D763" s="2">
        <v>112.78954299999999</v>
      </c>
    </row>
    <row r="764" spans="1:4">
      <c r="A764" s="84">
        <v>45317</v>
      </c>
      <c r="C764" s="2">
        <v>254762</v>
      </c>
      <c r="D764" s="2">
        <v>113.047602</v>
      </c>
    </row>
    <row r="765" spans="1:4">
      <c r="A765" s="84">
        <v>45318</v>
      </c>
      <c r="C765" s="2">
        <v>0</v>
      </c>
    </row>
    <row r="766" spans="1:4">
      <c r="A766" s="84">
        <v>45319</v>
      </c>
      <c r="C766" s="2">
        <v>0</v>
      </c>
    </row>
    <row r="767" spans="1:4">
      <c r="A767" s="84">
        <v>45320</v>
      </c>
      <c r="C767" s="2">
        <v>439759</v>
      </c>
      <c r="D767" s="2">
        <v>112.499004</v>
      </c>
    </row>
    <row r="768" spans="1:4">
      <c r="A768" s="84">
        <v>45321</v>
      </c>
      <c r="C768" s="2">
        <v>717876</v>
      </c>
      <c r="D768" s="2">
        <v>111.390877</v>
      </c>
    </row>
    <row r="769" spans="1:4">
      <c r="A769" s="84">
        <v>45322</v>
      </c>
      <c r="C769" s="2">
        <v>522671</v>
      </c>
      <c r="D769" s="2">
        <v>112.377274</v>
      </c>
    </row>
    <row r="770" spans="1:4">
      <c r="A770" s="84">
        <v>45323</v>
      </c>
      <c r="C770" s="2">
        <v>507378</v>
      </c>
      <c r="D770" s="2">
        <v>111.85274099999999</v>
      </c>
    </row>
    <row r="771" spans="1:4">
      <c r="A771" s="84">
        <v>45324</v>
      </c>
      <c r="C771" s="2">
        <v>427482</v>
      </c>
      <c r="D771" s="2">
        <v>111.60793099999999</v>
      </c>
    </row>
    <row r="772" spans="1:4">
      <c r="A772" s="84">
        <v>45325</v>
      </c>
      <c r="C772" s="2">
        <v>0</v>
      </c>
    </row>
    <row r="773" spans="1:4">
      <c r="A773" s="84">
        <v>45326</v>
      </c>
      <c r="C773" s="2">
        <v>0</v>
      </c>
    </row>
    <row r="774" spans="1:4">
      <c r="A774" s="84">
        <v>45327</v>
      </c>
      <c r="C774" s="2">
        <v>536185</v>
      </c>
      <c r="D774" s="2">
        <v>111.584362</v>
      </c>
    </row>
    <row r="775" spans="1:4">
      <c r="A775" s="84">
        <v>45328</v>
      </c>
      <c r="C775" s="2">
        <v>317869</v>
      </c>
      <c r="D775" s="2">
        <v>112.161666</v>
      </c>
    </row>
    <row r="776" spans="1:4">
      <c r="A776" s="84">
        <v>45329</v>
      </c>
      <c r="C776" s="2">
        <v>967563</v>
      </c>
      <c r="D776" s="2">
        <v>111.64981899999999</v>
      </c>
    </row>
    <row r="777" spans="1:4">
      <c r="A777" s="84">
        <v>45330</v>
      </c>
      <c r="C777" s="2">
        <v>619659</v>
      </c>
      <c r="D777" s="2">
        <v>111.794428</v>
      </c>
    </row>
    <row r="778" spans="1:4">
      <c r="A778" s="84">
        <v>45331</v>
      </c>
      <c r="C778" s="2">
        <v>726772</v>
      </c>
      <c r="D778" s="2">
        <v>111.05597299999999</v>
      </c>
    </row>
    <row r="779" spans="1:4">
      <c r="A779" s="84">
        <v>45332</v>
      </c>
      <c r="C779" s="2">
        <v>0</v>
      </c>
    </row>
    <row r="780" spans="1:4">
      <c r="A780" s="84">
        <v>45333</v>
      </c>
      <c r="C780" s="2">
        <v>0</v>
      </c>
    </row>
    <row r="781" spans="1:4">
      <c r="A781" s="84">
        <v>45334</v>
      </c>
      <c r="C781" s="2">
        <v>0</v>
      </c>
    </row>
    <row r="782" spans="1:4">
      <c r="A782" s="84">
        <v>45335</v>
      </c>
      <c r="C782" s="2">
        <v>0</v>
      </c>
    </row>
    <row r="783" spans="1:4">
      <c r="A783" s="84">
        <v>45336</v>
      </c>
      <c r="C783" s="2">
        <v>149684</v>
      </c>
      <c r="D783" s="2">
        <v>110.328801</v>
      </c>
    </row>
    <row r="784" spans="1:4">
      <c r="A784" s="84">
        <v>45337</v>
      </c>
      <c r="C784" s="2">
        <v>47231</v>
      </c>
      <c r="D784" s="2">
        <v>110.193517</v>
      </c>
    </row>
    <row r="785" spans="1:4">
      <c r="A785" s="84">
        <v>45338</v>
      </c>
      <c r="C785" s="2">
        <v>498280</v>
      </c>
      <c r="D785" s="2">
        <v>110.01171600000001</v>
      </c>
    </row>
    <row r="786" spans="1:4">
      <c r="A786" s="84">
        <v>45339</v>
      </c>
      <c r="C786" s="2">
        <v>0</v>
      </c>
    </row>
    <row r="787" spans="1:4">
      <c r="A787" s="84">
        <v>45340</v>
      </c>
      <c r="C787" s="2">
        <v>0</v>
      </c>
    </row>
    <row r="788" spans="1:4">
      <c r="A788" s="84">
        <v>45341</v>
      </c>
      <c r="C788" s="2">
        <v>160725</v>
      </c>
      <c r="D788" s="2">
        <v>109.855559</v>
      </c>
    </row>
    <row r="789" spans="1:4">
      <c r="A789" s="84">
        <v>45342</v>
      </c>
      <c r="C789" s="2">
        <v>648680</v>
      </c>
      <c r="D789" s="2">
        <v>108.635008</v>
      </c>
    </row>
    <row r="790" spans="1:4">
      <c r="A790" s="84">
        <v>45343</v>
      </c>
      <c r="C790" s="2">
        <v>528550</v>
      </c>
      <c r="D790" s="2">
        <v>107.522167</v>
      </c>
    </row>
    <row r="791" spans="1:4">
      <c r="A791" s="84">
        <v>45344</v>
      </c>
      <c r="C791" s="2">
        <v>561609</v>
      </c>
      <c r="D791" s="2">
        <v>105.018322</v>
      </c>
    </row>
    <row r="792" spans="1:4">
      <c r="A792" s="84">
        <v>45345</v>
      </c>
      <c r="C792" s="2">
        <v>912351</v>
      </c>
      <c r="D792" s="2">
        <v>100.35500999999999</v>
      </c>
    </row>
    <row r="793" spans="1:4">
      <c r="A793" s="84">
        <v>45346</v>
      </c>
      <c r="C793" s="2">
        <v>0</v>
      </c>
    </row>
    <row r="794" spans="1:4">
      <c r="A794" s="84">
        <v>45347</v>
      </c>
      <c r="C794" s="2">
        <v>0</v>
      </c>
    </row>
    <row r="795" spans="1:4">
      <c r="A795" s="84">
        <v>45348</v>
      </c>
      <c r="C795" s="2">
        <v>640459</v>
      </c>
      <c r="D795" s="2">
        <v>100.14894200000001</v>
      </c>
    </row>
    <row r="796" spans="1:4">
      <c r="A796" s="84">
        <v>45349</v>
      </c>
      <c r="C796" s="2">
        <v>688173</v>
      </c>
      <c r="D796" s="2">
        <v>99.609846000000005</v>
      </c>
    </row>
    <row r="797" spans="1:4">
      <c r="A797" s="84">
        <v>45350</v>
      </c>
      <c r="C797" s="2">
        <v>449570</v>
      </c>
      <c r="D797" s="2">
        <v>99.826508000000004</v>
      </c>
    </row>
    <row r="798" spans="1:4">
      <c r="A798" s="84">
        <v>45351</v>
      </c>
      <c r="C798" s="2">
        <v>505430</v>
      </c>
      <c r="D798" s="2">
        <v>100.538983</v>
      </c>
    </row>
    <row r="799" spans="1:4">
      <c r="A799" s="84">
        <v>45352</v>
      </c>
      <c r="C799" s="2">
        <v>141582</v>
      </c>
      <c r="D799" s="2">
        <v>100.43691800000001</v>
      </c>
    </row>
    <row r="800" spans="1:4">
      <c r="A800" s="84">
        <v>45353</v>
      </c>
      <c r="C800" s="2">
        <v>0</v>
      </c>
    </row>
    <row r="801" spans="1:4">
      <c r="A801" s="84">
        <v>45354</v>
      </c>
      <c r="C801" s="2">
        <v>0</v>
      </c>
    </row>
    <row r="802" spans="1:4">
      <c r="A802" s="84">
        <v>45355</v>
      </c>
      <c r="C802" s="2">
        <v>132204</v>
      </c>
      <c r="D802" s="2">
        <v>100.98652800000001</v>
      </c>
    </row>
    <row r="803" spans="1:4">
      <c r="A803" s="84">
        <v>45356</v>
      </c>
      <c r="C803" s="2">
        <v>198156</v>
      </c>
      <c r="D803" s="2">
        <v>100.51001599999999</v>
      </c>
    </row>
    <row r="804" spans="1:4">
      <c r="A804" s="84">
        <v>45357</v>
      </c>
      <c r="C804" s="2">
        <v>283972</v>
      </c>
      <c r="D804" s="2">
        <v>100.07219600000001</v>
      </c>
    </row>
    <row r="805" spans="1:4">
      <c r="A805" s="84">
        <v>45358</v>
      </c>
      <c r="C805" s="2">
        <v>372956</v>
      </c>
      <c r="D805" s="2">
        <v>99.929001999999997</v>
      </c>
    </row>
    <row r="806" spans="1:4">
      <c r="A806" s="84">
        <v>45359</v>
      </c>
      <c r="C806" s="2">
        <v>396260</v>
      </c>
      <c r="D806" s="2">
        <v>99.865841000000003</v>
      </c>
    </row>
    <row r="807" spans="1:4">
      <c r="A807" s="84">
        <v>45360</v>
      </c>
      <c r="C807" s="2">
        <v>0</v>
      </c>
    </row>
    <row r="808" spans="1:4">
      <c r="A808" s="84">
        <v>45361</v>
      </c>
      <c r="C808" s="2">
        <v>0</v>
      </c>
    </row>
    <row r="809" spans="1:4">
      <c r="A809" s="84">
        <v>45362</v>
      </c>
      <c r="C809" s="2">
        <v>999459</v>
      </c>
      <c r="D809" s="2">
        <v>98.677249000000003</v>
      </c>
    </row>
    <row r="810" spans="1:4">
      <c r="A810" s="84">
        <v>45363</v>
      </c>
      <c r="C810" s="2">
        <v>97970</v>
      </c>
      <c r="D810" s="2">
        <v>99.502483999999995</v>
      </c>
    </row>
    <row r="811" spans="1:4">
      <c r="A811" s="84">
        <v>45364</v>
      </c>
      <c r="C811" s="2">
        <v>508271</v>
      </c>
      <c r="D811" s="2">
        <v>98.404700000000005</v>
      </c>
    </row>
    <row r="812" spans="1:4">
      <c r="A812" s="84">
        <v>45365</v>
      </c>
      <c r="C812" s="2">
        <v>360039</v>
      </c>
      <c r="D812" s="2">
        <v>97.663945999999996</v>
      </c>
    </row>
    <row r="813" spans="1:4">
      <c r="A813" s="84">
        <v>45366</v>
      </c>
      <c r="C813" s="2">
        <v>348106</v>
      </c>
      <c r="D813" s="2">
        <v>96.944798000000006</v>
      </c>
    </row>
    <row r="814" spans="1:4">
      <c r="A814" s="84">
        <v>45367</v>
      </c>
      <c r="C814" s="2">
        <v>0</v>
      </c>
    </row>
    <row r="815" spans="1:4">
      <c r="A815" s="84">
        <v>45368</v>
      </c>
      <c r="C815" s="2">
        <v>0</v>
      </c>
    </row>
    <row r="816" spans="1:4">
      <c r="A816" s="84">
        <v>45369</v>
      </c>
      <c r="C816" s="2">
        <v>213999</v>
      </c>
      <c r="D816" s="2">
        <v>96.178117</v>
      </c>
    </row>
    <row r="817" spans="1:4">
      <c r="A817" s="84">
        <v>45370</v>
      </c>
      <c r="C817" s="2">
        <v>284172</v>
      </c>
      <c r="D817" s="2">
        <v>95.314374000000001</v>
      </c>
    </row>
    <row r="818" spans="1:4">
      <c r="A818" s="84">
        <v>45371</v>
      </c>
      <c r="C818" s="2">
        <v>394859</v>
      </c>
      <c r="D818" s="2">
        <v>94.658443000000005</v>
      </c>
    </row>
    <row r="819" spans="1:4">
      <c r="A819" s="84">
        <v>45372</v>
      </c>
      <c r="C819" s="2">
        <v>247881</v>
      </c>
      <c r="D819" s="2">
        <v>95.507555999999994</v>
      </c>
    </row>
    <row r="820" spans="1:4">
      <c r="A820" s="84">
        <v>45373</v>
      </c>
      <c r="C820" s="2">
        <v>316758</v>
      </c>
      <c r="D820" s="2">
        <v>99.096723999999995</v>
      </c>
    </row>
    <row r="821" spans="1:4">
      <c r="A821" s="84">
        <v>45374</v>
      </c>
      <c r="C821" s="2">
        <v>0</v>
      </c>
    </row>
    <row r="822" spans="1:4">
      <c r="A822" s="84">
        <v>45375</v>
      </c>
      <c r="C822" s="2">
        <v>0</v>
      </c>
    </row>
    <row r="823" spans="1:4">
      <c r="A823" s="84">
        <v>45376</v>
      </c>
      <c r="C823" s="2">
        <v>167860</v>
      </c>
      <c r="D823" s="2">
        <v>96.427767000000003</v>
      </c>
    </row>
    <row r="824" spans="1:4">
      <c r="A824" s="84">
        <v>45377</v>
      </c>
      <c r="C824" s="2">
        <v>482221</v>
      </c>
      <c r="D824" s="2">
        <v>98.018242000000001</v>
      </c>
    </row>
    <row r="825" spans="1:4">
      <c r="A825" s="84">
        <v>45378</v>
      </c>
      <c r="C825" s="2">
        <v>311687</v>
      </c>
      <c r="D825" s="2">
        <v>97.895160000000004</v>
      </c>
    </row>
    <row r="826" spans="1:4">
      <c r="A826" s="84">
        <v>45379</v>
      </c>
      <c r="C826" s="2">
        <v>950670</v>
      </c>
      <c r="D826" s="2">
        <v>101.68589799999999</v>
      </c>
    </row>
    <row r="827" spans="1:4">
      <c r="A827" s="84">
        <v>45380</v>
      </c>
      <c r="C827" s="2">
        <v>0</v>
      </c>
    </row>
    <row r="828" spans="1:4">
      <c r="A828" s="84">
        <v>45381</v>
      </c>
      <c r="C828" s="2">
        <v>0</v>
      </c>
    </row>
    <row r="829" spans="1:4">
      <c r="A829" s="84">
        <v>45382</v>
      </c>
      <c r="C829" s="2">
        <v>0</v>
      </c>
    </row>
    <row r="830" spans="1:4">
      <c r="A830" s="84">
        <v>45383</v>
      </c>
      <c r="C830" s="2">
        <v>234418</v>
      </c>
      <c r="D830" s="2">
        <v>96.004956000000007</v>
      </c>
    </row>
    <row r="831" spans="1:4">
      <c r="A831" s="84">
        <v>45384</v>
      </c>
      <c r="C831" s="2">
        <v>145727</v>
      </c>
      <c r="D831" s="2">
        <v>96.716280999999995</v>
      </c>
    </row>
    <row r="832" spans="1:4">
      <c r="A832" s="84">
        <v>45385</v>
      </c>
      <c r="C832" s="2">
        <v>191065</v>
      </c>
      <c r="D832" s="2">
        <v>97.519793000000007</v>
      </c>
    </row>
    <row r="833" spans="1:4">
      <c r="A833" s="84">
        <v>45386</v>
      </c>
      <c r="C833" s="2">
        <v>183574</v>
      </c>
      <c r="D833" s="2">
        <v>98.124363000000002</v>
      </c>
    </row>
    <row r="834" spans="1:4">
      <c r="A834" s="84">
        <v>45387</v>
      </c>
      <c r="C834" s="2">
        <v>289892</v>
      </c>
      <c r="D834" s="2">
        <v>99.045931999999993</v>
      </c>
    </row>
    <row r="835" spans="1:4">
      <c r="A835" s="84">
        <v>45388</v>
      </c>
      <c r="C835" s="2">
        <v>0</v>
      </c>
    </row>
    <row r="836" spans="1:4">
      <c r="A836" s="84">
        <v>45389</v>
      </c>
      <c r="C836" s="2">
        <v>0</v>
      </c>
    </row>
    <row r="837" spans="1:4">
      <c r="A837" s="84">
        <v>45390</v>
      </c>
      <c r="C837" s="2">
        <v>460756</v>
      </c>
      <c r="D837" s="2">
        <v>100.265951</v>
      </c>
    </row>
    <row r="838" spans="1:4">
      <c r="A838" s="84">
        <v>45391</v>
      </c>
      <c r="C838" s="2">
        <v>235627</v>
      </c>
      <c r="D838" s="2">
        <v>101.08887199999999</v>
      </c>
    </row>
    <row r="839" spans="1:4">
      <c r="A839" s="84">
        <v>45392</v>
      </c>
      <c r="C839" s="2">
        <v>162481</v>
      </c>
      <c r="D839" s="2">
        <v>100.49701</v>
      </c>
    </row>
    <row r="840" spans="1:4">
      <c r="A840" s="84">
        <v>45393</v>
      </c>
      <c r="C840" s="2">
        <v>183258</v>
      </c>
      <c r="D840" s="2">
        <v>100.58356499999999</v>
      </c>
    </row>
    <row r="841" spans="1:4">
      <c r="A841" s="84">
        <v>45394</v>
      </c>
      <c r="C841" s="2">
        <v>202836</v>
      </c>
      <c r="D841" s="2">
        <v>100.06603200000001</v>
      </c>
    </row>
    <row r="842" spans="1:4">
      <c r="A842" s="84">
        <v>45395</v>
      </c>
      <c r="C842" s="2">
        <v>0</v>
      </c>
    </row>
    <row r="843" spans="1:4">
      <c r="A843" s="84">
        <v>45396</v>
      </c>
      <c r="C843" s="2">
        <v>0</v>
      </c>
    </row>
    <row r="844" spans="1:4">
      <c r="A844" s="84">
        <v>45397</v>
      </c>
      <c r="C844" s="2">
        <v>100296</v>
      </c>
      <c r="D844" s="2">
        <v>99.967020000000005</v>
      </c>
    </row>
    <row r="845" spans="1:4">
      <c r="A845" s="84">
        <v>45398</v>
      </c>
      <c r="C845" s="2">
        <v>78269</v>
      </c>
      <c r="D845" s="2">
        <v>99.705234000000004</v>
      </c>
    </row>
    <row r="846" spans="1:4">
      <c r="A846" s="84">
        <v>45399</v>
      </c>
      <c r="C846" s="2">
        <v>299549</v>
      </c>
      <c r="D846" s="2">
        <v>99.555340000000001</v>
      </c>
    </row>
    <row r="847" spans="1:4">
      <c r="A847" s="84">
        <v>45400</v>
      </c>
      <c r="C847" s="2">
        <v>165088</v>
      </c>
      <c r="D847" s="2">
        <v>99.608250999999996</v>
      </c>
    </row>
    <row r="848" spans="1:4">
      <c r="A848" s="84">
        <v>45401</v>
      </c>
      <c r="C848" s="2">
        <v>227780</v>
      </c>
      <c r="D848" s="2">
        <v>99.311811000000006</v>
      </c>
    </row>
    <row r="849" spans="1:4">
      <c r="A849" s="84">
        <v>45402</v>
      </c>
      <c r="C849" s="2">
        <v>0</v>
      </c>
    </row>
    <row r="850" spans="1:4">
      <c r="A850" s="84">
        <v>45403</v>
      </c>
      <c r="C850" s="2">
        <v>0</v>
      </c>
    </row>
    <row r="851" spans="1:4">
      <c r="A851" s="84">
        <v>45404</v>
      </c>
      <c r="C851" s="2">
        <v>48233</v>
      </c>
      <c r="D851" s="2">
        <v>99.445445000000007</v>
      </c>
    </row>
    <row r="852" spans="1:4">
      <c r="A852" s="84">
        <v>45405</v>
      </c>
      <c r="C852" s="2">
        <v>182252</v>
      </c>
      <c r="D852" s="2">
        <v>99.110937000000007</v>
      </c>
    </row>
    <row r="853" spans="1:4">
      <c r="A853" s="84">
        <v>45406</v>
      </c>
      <c r="C853" s="2">
        <v>310838</v>
      </c>
      <c r="D853" s="2">
        <v>97.502690999999999</v>
      </c>
    </row>
    <row r="854" spans="1:4">
      <c r="A854" s="84">
        <v>45407</v>
      </c>
      <c r="C854" s="2">
        <v>605994</v>
      </c>
      <c r="D854" s="2">
        <v>94.725706000000002</v>
      </c>
    </row>
    <row r="855" spans="1:4">
      <c r="A855" s="84">
        <v>45408</v>
      </c>
      <c r="C855" s="2">
        <v>379664</v>
      </c>
      <c r="D855" s="2">
        <v>93.887522000000004</v>
      </c>
    </row>
    <row r="856" spans="1:4">
      <c r="A856" s="84">
        <v>45409</v>
      </c>
      <c r="C856" s="2">
        <v>0</v>
      </c>
    </row>
    <row r="857" spans="1:4">
      <c r="A857" s="84">
        <v>45410</v>
      </c>
      <c r="C857" s="2">
        <v>0</v>
      </c>
    </row>
    <row r="858" spans="1:4">
      <c r="A858" s="84">
        <v>45411</v>
      </c>
      <c r="C858" s="2">
        <v>321904</v>
      </c>
      <c r="D858" s="2">
        <v>95.064368000000002</v>
      </c>
    </row>
    <row r="859" spans="1:4">
      <c r="A859" s="84">
        <v>45412</v>
      </c>
      <c r="C859" s="2">
        <v>321382</v>
      </c>
      <c r="D859" s="2">
        <v>98.617608000000004</v>
      </c>
    </row>
    <row r="860" spans="1:4">
      <c r="A860" s="84">
        <v>45413</v>
      </c>
      <c r="C860" s="2">
        <v>0</v>
      </c>
    </row>
    <row r="861" spans="1:4">
      <c r="A861" s="84">
        <v>45414</v>
      </c>
      <c r="C861" s="2">
        <v>189586</v>
      </c>
      <c r="D861" s="2">
        <v>97.643165999999994</v>
      </c>
    </row>
    <row r="862" spans="1:4">
      <c r="A862" s="84">
        <v>45415</v>
      </c>
      <c r="C862" s="2">
        <v>129740</v>
      </c>
      <c r="D862" s="2">
        <v>95.607592999999994</v>
      </c>
    </row>
    <row r="863" spans="1:4">
      <c r="A863" s="84">
        <v>45416</v>
      </c>
      <c r="C863" s="2">
        <v>0</v>
      </c>
    </row>
    <row r="864" spans="1:4">
      <c r="A864" s="84">
        <v>45417</v>
      </c>
      <c r="C864" s="2">
        <v>0</v>
      </c>
    </row>
    <row r="865" spans="1:4">
      <c r="A865" s="84">
        <v>45418</v>
      </c>
      <c r="C865" s="2">
        <v>71268</v>
      </c>
      <c r="D865" s="2">
        <v>95.936096000000006</v>
      </c>
    </row>
    <row r="866" spans="1:4">
      <c r="A866" s="84">
        <v>45419</v>
      </c>
      <c r="C866" s="2">
        <v>173938</v>
      </c>
      <c r="D866" s="2">
        <v>95.725296999999998</v>
      </c>
    </row>
    <row r="867" spans="1:4">
      <c r="A867" s="84">
        <v>45420</v>
      </c>
      <c r="C867" s="2">
        <v>321098</v>
      </c>
      <c r="D867" s="2">
        <v>96.004058999999998</v>
      </c>
    </row>
    <row r="868" spans="1:4">
      <c r="A868" s="84">
        <v>45421</v>
      </c>
      <c r="C868" s="2">
        <v>400768</v>
      </c>
      <c r="D868" s="2">
        <v>95.063755999999998</v>
      </c>
    </row>
    <row r="869" spans="1:4">
      <c r="A869" s="84">
        <v>45422</v>
      </c>
      <c r="C869" s="2">
        <v>304371</v>
      </c>
      <c r="D869" s="2">
        <v>95.335532999999998</v>
      </c>
    </row>
    <row r="870" spans="1:4">
      <c r="A870" s="84">
        <v>45423</v>
      </c>
      <c r="C870" s="2">
        <v>0</v>
      </c>
    </row>
    <row r="871" spans="1:4">
      <c r="A871" s="84">
        <v>45424</v>
      </c>
      <c r="C871" s="2">
        <v>0</v>
      </c>
    </row>
    <row r="872" spans="1:4">
      <c r="A872" s="84">
        <v>45425</v>
      </c>
      <c r="C872" s="2">
        <v>166510</v>
      </c>
      <c r="D872" s="2">
        <v>95.150609000000003</v>
      </c>
    </row>
    <row r="873" spans="1:4">
      <c r="A873" s="84">
        <v>45426</v>
      </c>
      <c r="C873" s="2">
        <v>123404</v>
      </c>
      <c r="D873" s="2">
        <v>94.657827999999995</v>
      </c>
    </row>
    <row r="874" spans="1:4">
      <c r="A874" s="84">
        <v>45427</v>
      </c>
      <c r="C874" s="2">
        <v>220427</v>
      </c>
      <c r="D874" s="2">
        <v>94.760423000000003</v>
      </c>
    </row>
    <row r="875" spans="1:4">
      <c r="A875" s="84">
        <v>45428</v>
      </c>
      <c r="C875" s="2">
        <v>273894</v>
      </c>
      <c r="D875" s="2">
        <v>94.059765999999996</v>
      </c>
    </row>
    <row r="876" spans="1:4">
      <c r="A876" s="84">
        <v>45429</v>
      </c>
      <c r="C876" s="2">
        <v>267648</v>
      </c>
      <c r="D876" s="2">
        <v>92.800695000000005</v>
      </c>
    </row>
    <row r="877" spans="1:4">
      <c r="A877" s="84">
        <v>45430</v>
      </c>
      <c r="C877" s="2">
        <v>0</v>
      </c>
    </row>
    <row r="878" spans="1:4">
      <c r="A878" s="84">
        <v>45431</v>
      </c>
      <c r="C878" s="2">
        <v>0</v>
      </c>
    </row>
    <row r="879" spans="1:4">
      <c r="A879" s="84">
        <v>45432</v>
      </c>
      <c r="C879" s="2">
        <v>185219</v>
      </c>
      <c r="D879" s="2">
        <v>91.997542999999993</v>
      </c>
    </row>
    <row r="880" spans="1:4">
      <c r="A880" s="84">
        <v>45433</v>
      </c>
      <c r="C880" s="2">
        <v>219440</v>
      </c>
      <c r="D880" s="2">
        <v>90.638321000000005</v>
      </c>
    </row>
    <row r="881" spans="1:4">
      <c r="A881" s="84">
        <v>45434</v>
      </c>
      <c r="C881" s="2">
        <v>322392</v>
      </c>
      <c r="D881" s="2">
        <v>88.758762000000004</v>
      </c>
    </row>
    <row r="882" spans="1:4">
      <c r="A882" s="84">
        <v>45435</v>
      </c>
      <c r="C882" s="2">
        <v>359516</v>
      </c>
      <c r="D882" s="2">
        <v>87.307173000000006</v>
      </c>
    </row>
    <row r="883" spans="1:4">
      <c r="A883" s="84">
        <v>45436</v>
      </c>
      <c r="C883" s="2">
        <v>281803</v>
      </c>
      <c r="D883" s="2">
        <v>85.295497999999995</v>
      </c>
    </row>
    <row r="884" spans="1:4">
      <c r="A884" s="84">
        <v>45437</v>
      </c>
      <c r="C884" s="2">
        <v>0</v>
      </c>
    </row>
    <row r="885" spans="1:4">
      <c r="A885" s="84">
        <v>45438</v>
      </c>
      <c r="C885" s="2">
        <v>0</v>
      </c>
    </row>
    <row r="886" spans="1:4">
      <c r="A886" s="84">
        <v>45439</v>
      </c>
      <c r="C886" s="2">
        <v>226448</v>
      </c>
      <c r="D886" s="2">
        <v>84.250709000000001</v>
      </c>
    </row>
    <row r="887" spans="1:4">
      <c r="A887" s="84">
        <v>45440</v>
      </c>
      <c r="C887" s="2">
        <v>496084</v>
      </c>
      <c r="D887" s="2">
        <v>83.559301000000005</v>
      </c>
    </row>
    <row r="888" spans="1:4">
      <c r="A888" s="84">
        <v>45441</v>
      </c>
      <c r="C888" s="2">
        <v>372283</v>
      </c>
      <c r="D888" s="2">
        <v>82.665681000000006</v>
      </c>
    </row>
    <row r="889" spans="1:4">
      <c r="A889" s="84">
        <v>45442</v>
      </c>
      <c r="C889" s="2">
        <v>0</v>
      </c>
    </row>
    <row r="890" spans="1:4">
      <c r="A890" s="84">
        <v>45443</v>
      </c>
      <c r="C890" s="2">
        <v>668732</v>
      </c>
      <c r="D890" s="2">
        <v>81.978998000000004</v>
      </c>
    </row>
    <row r="891" spans="1:4">
      <c r="A891" s="84">
        <v>45444</v>
      </c>
      <c r="C891" s="2">
        <v>0</v>
      </c>
    </row>
    <row r="892" spans="1:4">
      <c r="A892" s="84">
        <v>45445</v>
      </c>
      <c r="C892" s="2">
        <v>0</v>
      </c>
    </row>
    <row r="893" spans="1:4">
      <c r="A893" s="84">
        <v>45446</v>
      </c>
      <c r="C893" s="2">
        <v>151763</v>
      </c>
      <c r="D893" s="2">
        <v>80.568956999999997</v>
      </c>
    </row>
    <row r="894" spans="1:4">
      <c r="A894" s="84">
        <v>45447</v>
      </c>
      <c r="C894" s="2">
        <v>177156</v>
      </c>
      <c r="D894" s="2">
        <v>79.997285000000005</v>
      </c>
    </row>
    <row r="895" spans="1:4">
      <c r="A895" s="84">
        <v>45448</v>
      </c>
      <c r="C895" s="2">
        <v>236985</v>
      </c>
      <c r="D895" s="2">
        <v>78.309599000000006</v>
      </c>
    </row>
    <row r="896" spans="1:4">
      <c r="A896" s="84">
        <v>45449</v>
      </c>
      <c r="C896" s="2">
        <v>238488</v>
      </c>
      <c r="D896" s="2">
        <v>70.682749000000001</v>
      </c>
    </row>
    <row r="897" spans="1:4">
      <c r="A897" s="84">
        <v>45450</v>
      </c>
      <c r="C897" s="2">
        <v>508676</v>
      </c>
      <c r="D897" s="2">
        <v>65.821106999999998</v>
      </c>
    </row>
    <row r="898" spans="1:4">
      <c r="A898" s="84">
        <v>45451</v>
      </c>
      <c r="C898" s="2">
        <v>0</v>
      </c>
    </row>
    <row r="899" spans="1:4">
      <c r="A899" s="84">
        <v>45452</v>
      </c>
      <c r="C899" s="2">
        <v>0</v>
      </c>
    </row>
    <row r="900" spans="1:4">
      <c r="A900" s="84">
        <v>45453</v>
      </c>
      <c r="C900" s="2">
        <v>1063681</v>
      </c>
      <c r="D900" s="2">
        <v>73.556859000000003</v>
      </c>
    </row>
    <row r="901" spans="1:4">
      <c r="A901" s="84">
        <v>45454</v>
      </c>
      <c r="C901" s="2">
        <v>156981</v>
      </c>
      <c r="D901" s="2">
        <v>78.886788999999993</v>
      </c>
    </row>
    <row r="902" spans="1:4">
      <c r="A902" s="84">
        <v>45455</v>
      </c>
      <c r="C902" s="2">
        <v>474218</v>
      </c>
      <c r="D902" s="2">
        <v>81.239464999999996</v>
      </c>
    </row>
    <row r="903" spans="1:4">
      <c r="A903" s="84">
        <v>45456</v>
      </c>
      <c r="C903" s="2">
        <v>329556</v>
      </c>
      <c r="D903" s="2">
        <v>82.722346000000002</v>
      </c>
    </row>
    <row r="904" spans="1:4">
      <c r="A904" s="84">
        <v>45457</v>
      </c>
      <c r="C904" s="2">
        <v>274453</v>
      </c>
      <c r="D904" s="2">
        <v>83.943220999999994</v>
      </c>
    </row>
    <row r="905" spans="1:4">
      <c r="A905" s="84">
        <v>45458</v>
      </c>
      <c r="C905" s="2">
        <v>0</v>
      </c>
    </row>
    <row r="906" spans="1:4">
      <c r="A906" s="84">
        <v>45459</v>
      </c>
      <c r="C906" s="2">
        <v>0</v>
      </c>
    </row>
    <row r="907" spans="1:4">
      <c r="A907" s="84">
        <v>45460</v>
      </c>
      <c r="C907" s="2">
        <v>260197</v>
      </c>
      <c r="D907" s="2">
        <v>83.888225000000006</v>
      </c>
    </row>
    <row r="908" spans="1:4">
      <c r="A908" s="84">
        <v>45461</v>
      </c>
      <c r="C908" s="2">
        <v>112811</v>
      </c>
      <c r="D908" s="2">
        <v>83.273527000000001</v>
      </c>
    </row>
    <row r="909" spans="1:4">
      <c r="A909" s="84">
        <v>45462</v>
      </c>
      <c r="C909" s="2">
        <v>333417</v>
      </c>
      <c r="D909" s="2">
        <v>83.126723999999996</v>
      </c>
    </row>
    <row r="910" spans="1:4">
      <c r="A910" s="84">
        <v>45463</v>
      </c>
      <c r="C910" s="2">
        <v>287602</v>
      </c>
      <c r="D910" s="2">
        <v>82.995889000000005</v>
      </c>
    </row>
    <row r="911" spans="1:4">
      <c r="A911" s="84">
        <v>45464</v>
      </c>
      <c r="C911" s="2">
        <v>313628</v>
      </c>
      <c r="D911" s="2">
        <v>81.846851000000001</v>
      </c>
    </row>
    <row r="912" spans="1:4">
      <c r="A912" s="84">
        <v>45465</v>
      </c>
      <c r="C912" s="2">
        <v>0</v>
      </c>
    </row>
    <row r="913" spans="1:4">
      <c r="A913" s="84">
        <v>45466</v>
      </c>
      <c r="C913" s="2">
        <v>0</v>
      </c>
    </row>
    <row r="914" spans="1:4">
      <c r="A914" s="84">
        <v>45467</v>
      </c>
      <c r="C914" s="2">
        <v>55225</v>
      </c>
      <c r="D914" s="2">
        <v>81.239658000000006</v>
      </c>
    </row>
    <row r="915" spans="1:4">
      <c r="A915" s="84">
        <v>45468</v>
      </c>
      <c r="C915" s="2">
        <v>383507</v>
      </c>
      <c r="D915" s="2">
        <v>79.485422999999997</v>
      </c>
    </row>
    <row r="916" spans="1:4">
      <c r="A916" s="84">
        <v>45469</v>
      </c>
      <c r="C916" s="2">
        <v>271092</v>
      </c>
      <c r="D916" s="2">
        <v>78.048072000000005</v>
      </c>
    </row>
    <row r="917" spans="1:4">
      <c r="A917" s="84">
        <v>45470</v>
      </c>
      <c r="C917" s="2">
        <v>197295</v>
      </c>
      <c r="D917" s="2">
        <v>76.159338000000005</v>
      </c>
    </row>
    <row r="918" spans="1:4">
      <c r="A918" s="84">
        <v>45471</v>
      </c>
      <c r="C918" s="2">
        <v>257232</v>
      </c>
      <c r="D918" s="2">
        <v>76.239566999999994</v>
      </c>
    </row>
    <row r="919" spans="1:4">
      <c r="A919" s="84">
        <v>45472</v>
      </c>
      <c r="C919" s="2">
        <v>0</v>
      </c>
    </row>
    <row r="920" spans="1:4">
      <c r="A920" s="84">
        <v>45473</v>
      </c>
      <c r="C920" s="2">
        <v>0</v>
      </c>
    </row>
    <row r="921" spans="1:4">
      <c r="A921" s="84">
        <v>45474</v>
      </c>
      <c r="C921" s="2">
        <v>122929</v>
      </c>
      <c r="D921" s="2">
        <v>77.829638000000003</v>
      </c>
    </row>
    <row r="922" spans="1:4">
      <c r="A922" s="84">
        <v>45475</v>
      </c>
      <c r="C922" s="2">
        <v>25848</v>
      </c>
      <c r="D922" s="2">
        <v>79.250977000000006</v>
      </c>
    </row>
    <row r="923" spans="1:4">
      <c r="A923" s="84">
        <v>45476</v>
      </c>
      <c r="C923" s="2">
        <v>248101</v>
      </c>
      <c r="D923" s="2">
        <v>79.934546999999995</v>
      </c>
    </row>
    <row r="924" spans="1:4">
      <c r="A924" s="84">
        <v>45477</v>
      </c>
      <c r="C924" s="2">
        <v>169633</v>
      </c>
      <c r="D924" s="2">
        <v>77.569547</v>
      </c>
    </row>
    <row r="925" spans="1:4">
      <c r="A925" s="84">
        <v>45478</v>
      </c>
      <c r="C925" s="2">
        <v>88049</v>
      </c>
      <c r="D925" s="2">
        <v>75.947039000000004</v>
      </c>
    </row>
    <row r="926" spans="1:4">
      <c r="A926" s="84">
        <v>45479</v>
      </c>
      <c r="C926" s="2">
        <v>0</v>
      </c>
    </row>
    <row r="927" spans="1:4">
      <c r="A927" s="84">
        <v>45480</v>
      </c>
      <c r="C927" s="2">
        <v>0</v>
      </c>
    </row>
    <row r="928" spans="1:4">
      <c r="A928" s="84">
        <v>45481</v>
      </c>
      <c r="C928" s="2">
        <v>141331</v>
      </c>
      <c r="D928" s="2">
        <v>76.395263</v>
      </c>
    </row>
    <row r="929" spans="1:4">
      <c r="A929" s="84">
        <v>45482</v>
      </c>
      <c r="C929" s="2">
        <v>325989</v>
      </c>
      <c r="D929" s="2">
        <v>75.588946000000007</v>
      </c>
    </row>
    <row r="930" spans="1:4">
      <c r="A930" s="84">
        <v>45483</v>
      </c>
      <c r="C930" s="2">
        <v>275449</v>
      </c>
      <c r="D930" s="2">
        <v>75.317784000000003</v>
      </c>
    </row>
    <row r="931" spans="1:4">
      <c r="A931" s="84">
        <v>45484</v>
      </c>
      <c r="C931" s="2">
        <v>335473</v>
      </c>
      <c r="D931" s="2">
        <v>74.236742000000007</v>
      </c>
    </row>
    <row r="932" spans="1:4">
      <c r="A932" s="84">
        <v>45485</v>
      </c>
      <c r="C932" s="2">
        <v>170587</v>
      </c>
      <c r="D932" s="2">
        <v>73.400926999999996</v>
      </c>
    </row>
    <row r="933" spans="1:4">
      <c r="A933" s="84"/>
    </row>
    <row r="934" spans="1:4">
      <c r="A934" s="84"/>
    </row>
    <row r="935" spans="1:4">
      <c r="A935" s="84"/>
    </row>
    <row r="936" spans="1:4">
      <c r="A936" s="84"/>
    </row>
    <row r="937" spans="1:4">
      <c r="A937" s="84"/>
    </row>
    <row r="938" spans="1:4">
      <c r="A938" s="84"/>
    </row>
    <row r="939" spans="1:4">
      <c r="A939" s="84"/>
    </row>
    <row r="940" spans="1:4">
      <c r="A940" s="84"/>
    </row>
    <row r="941" spans="1:4">
      <c r="A941" s="84"/>
    </row>
    <row r="942" spans="1:4">
      <c r="A942" s="84"/>
    </row>
    <row r="943" spans="1:4">
      <c r="A943" s="84"/>
    </row>
    <row r="944" spans="1:4">
      <c r="A944" s="84"/>
    </row>
    <row r="945" spans="1:1">
      <c r="A945" s="84"/>
    </row>
    <row r="946" spans="1:1">
      <c r="A946" s="84"/>
    </row>
    <row r="947" spans="1:1">
      <c r="A947" s="84"/>
    </row>
    <row r="948" spans="1:1">
      <c r="A948" s="84"/>
    </row>
    <row r="949" spans="1:1">
      <c r="A949" s="84"/>
    </row>
    <row r="950" spans="1:1">
      <c r="A950" s="84"/>
    </row>
    <row r="951" spans="1:1">
      <c r="A951" s="84"/>
    </row>
    <row r="952" spans="1:1">
      <c r="A952" s="84"/>
    </row>
    <row r="953" spans="1:1">
      <c r="A953" s="84"/>
    </row>
    <row r="954" spans="1:1">
      <c r="A954" s="84"/>
    </row>
  </sheetData>
  <hyperlinks>
    <hyperlink ref="A1" location="Índice!A1" display="Voltar" xr:uid="{00000000-0004-0000-3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47">
    <tabColor rgb="FF00B0F0"/>
  </sheetPr>
  <dimension ref="A1:DZ104"/>
  <sheetViews>
    <sheetView showGridLines="0" zoomScaleNormal="10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K8" sqref="K8"/>
    </sheetView>
  </sheetViews>
  <sheetFormatPr defaultColWidth="9.42578125" defaultRowHeight="15"/>
  <cols>
    <col min="1" max="1" width="13.28515625" style="67" bestFit="1" customWidth="1"/>
    <col min="2" max="2" width="8.5703125" style="2" customWidth="1"/>
    <col min="3" max="7" width="18.42578125" style="2" customWidth="1"/>
    <col min="8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Índice!BD46</f>
        <v>Gráfico 56 - Emissões de GEE do Brasil, por setor, em MtCO2</v>
      </c>
      <c r="D5" s="13"/>
    </row>
    <row r="6" spans="1:130">
      <c r="C6" s="63"/>
    </row>
    <row r="7" spans="1:130" ht="30">
      <c r="A7" s="69" t="s">
        <v>30</v>
      </c>
      <c r="C7" s="47" t="s">
        <v>350</v>
      </c>
      <c r="D7" s="47" t="s">
        <v>351</v>
      </c>
      <c r="E7" s="47" t="s">
        <v>352</v>
      </c>
      <c r="F7" s="47" t="s">
        <v>353</v>
      </c>
      <c r="G7" s="47" t="s">
        <v>354</v>
      </c>
    </row>
    <row r="8" spans="1:130" ht="18">
      <c r="B8" s="4"/>
      <c r="C8" s="32" t="s">
        <v>333</v>
      </c>
      <c r="D8" s="32"/>
      <c r="E8" s="32"/>
      <c r="F8" s="32"/>
      <c r="G8" s="32"/>
    </row>
    <row r="9" spans="1:130">
      <c r="A9" s="43">
        <v>1990</v>
      </c>
      <c r="B9" s="6"/>
      <c r="C9" s="60">
        <v>1310.01597837994</v>
      </c>
      <c r="D9" s="12">
        <v>391.15221890738098</v>
      </c>
      <c r="E9" s="12">
        <v>191.68243353165801</v>
      </c>
      <c r="F9" s="12">
        <v>30.000087607314899</v>
      </c>
      <c r="G9" s="12">
        <v>49.804899085845904</v>
      </c>
      <c r="H9" s="11"/>
      <c r="I9" s="41"/>
    </row>
    <row r="10" spans="1:130">
      <c r="A10" s="43">
        <v>1991</v>
      </c>
      <c r="B10" s="6"/>
      <c r="C10" s="60">
        <v>1291.9767011426102</v>
      </c>
      <c r="D10" s="12">
        <v>403.29402532880999</v>
      </c>
      <c r="E10" s="12">
        <v>197.04939663928602</v>
      </c>
      <c r="F10" s="12">
        <v>31.2747013894543</v>
      </c>
      <c r="G10" s="12">
        <v>56.228220118774402</v>
      </c>
      <c r="I10" s="41"/>
    </row>
    <row r="11" spans="1:130">
      <c r="A11" s="43">
        <v>1992</v>
      </c>
      <c r="B11" s="6"/>
      <c r="C11" s="60">
        <v>1517.69354044793</v>
      </c>
      <c r="D11" s="12">
        <v>411.20948698173601</v>
      </c>
      <c r="E11" s="12">
        <v>200.809151946452</v>
      </c>
      <c r="F11" s="12">
        <v>32.561444986081199</v>
      </c>
      <c r="G11" s="12">
        <v>54.8454167683715</v>
      </c>
      <c r="J11" s="41"/>
    </row>
    <row r="12" spans="1:130">
      <c r="A12" s="43">
        <v>1993</v>
      </c>
      <c r="B12" s="6"/>
      <c r="C12" s="60">
        <v>1327.5821956633501</v>
      </c>
      <c r="D12" s="12">
        <v>416.707706709457</v>
      </c>
      <c r="E12" s="12">
        <v>205.63636545586499</v>
      </c>
      <c r="F12" s="12">
        <v>33.9477681627639</v>
      </c>
      <c r="G12" s="12">
        <v>58.660222230590797</v>
      </c>
      <c r="J12" s="41"/>
    </row>
    <row r="13" spans="1:130">
      <c r="A13" s="43">
        <v>1994</v>
      </c>
      <c r="B13" s="6"/>
      <c r="C13" s="60">
        <v>1523.1991138501401</v>
      </c>
      <c r="D13" s="12">
        <v>425.27450930045404</v>
      </c>
      <c r="E13" s="12">
        <v>213.95724160215102</v>
      </c>
      <c r="F13" s="12">
        <v>35.631341797877496</v>
      </c>
      <c r="G13" s="12">
        <v>57.964009864868096</v>
      </c>
    </row>
    <row r="14" spans="1:130">
      <c r="A14" s="43">
        <v>1995</v>
      </c>
      <c r="B14" s="6"/>
      <c r="C14" s="12">
        <v>1783.92109877241</v>
      </c>
      <c r="D14" s="12">
        <v>429.24151711093498</v>
      </c>
      <c r="E14" s="12">
        <v>229.91233818459099</v>
      </c>
      <c r="F14" s="12">
        <v>37.641754977957198</v>
      </c>
      <c r="G14" s="12">
        <v>60.015150466796797</v>
      </c>
    </row>
    <row r="15" spans="1:130">
      <c r="A15" s="43">
        <v>1996</v>
      </c>
      <c r="B15" s="6"/>
      <c r="C15" s="12">
        <v>1505.8411371984998</v>
      </c>
      <c r="D15" s="12">
        <v>403.22489439888301</v>
      </c>
      <c r="E15" s="12">
        <v>247.96126446724099</v>
      </c>
      <c r="F15" s="12">
        <v>39.744343972400799</v>
      </c>
      <c r="G15" s="12">
        <v>58.0168613432378</v>
      </c>
    </row>
    <row r="16" spans="1:130">
      <c r="A16" s="43">
        <v>1997</v>
      </c>
      <c r="B16" s="6"/>
      <c r="C16" s="12">
        <v>1478.57299048047</v>
      </c>
      <c r="D16" s="12">
        <v>411.46985104763701</v>
      </c>
      <c r="E16" s="12">
        <v>263.29274572480301</v>
      </c>
      <c r="F16" s="12">
        <v>41.670324876410298</v>
      </c>
      <c r="G16" s="12">
        <v>61.040830776320398</v>
      </c>
    </row>
    <row r="17" spans="1:12">
      <c r="A17" s="43">
        <v>1998</v>
      </c>
      <c r="B17" s="6"/>
      <c r="C17" s="12">
        <v>1326.724984488</v>
      </c>
      <c r="D17" s="12">
        <v>417.57152442434398</v>
      </c>
      <c r="E17" s="12">
        <v>272.00848609210499</v>
      </c>
      <c r="F17" s="12">
        <v>43.9512785864652</v>
      </c>
      <c r="G17" s="12">
        <v>64.768662120971598</v>
      </c>
      <c r="J17" s="41"/>
    </row>
    <row r="18" spans="1:12">
      <c r="A18" s="43">
        <v>1999</v>
      </c>
      <c r="B18" s="6"/>
      <c r="C18" s="12">
        <v>1321.49373071525</v>
      </c>
      <c r="D18" s="12">
        <v>422.96532159655703</v>
      </c>
      <c r="E18" s="12">
        <v>283.27751236807603</v>
      </c>
      <c r="F18" s="12">
        <v>46.509884161772604</v>
      </c>
      <c r="G18" s="12">
        <v>63.3783475186166</v>
      </c>
      <c r="J18" s="41"/>
    </row>
    <row r="19" spans="1:12">
      <c r="A19" s="43">
        <v>2000</v>
      </c>
      <c r="B19" s="6"/>
      <c r="C19" s="12">
        <v>1225.6184202141199</v>
      </c>
      <c r="D19" s="12">
        <v>438.12885882905903</v>
      </c>
      <c r="E19" s="12">
        <v>289.42380229614798</v>
      </c>
      <c r="F19" s="12">
        <v>49.2921666062254</v>
      </c>
      <c r="G19" s="12">
        <v>64.582523724203099</v>
      </c>
    </row>
    <row r="20" spans="1:12">
      <c r="A20" s="43">
        <v>2001</v>
      </c>
      <c r="C20" s="12">
        <v>1261.00029146662</v>
      </c>
      <c r="D20" s="12">
        <v>454.14088472504596</v>
      </c>
      <c r="E20" s="12">
        <v>298.86931462409399</v>
      </c>
      <c r="F20" s="12">
        <v>52.040488579290503</v>
      </c>
      <c r="G20" s="12">
        <v>61.4998717651767</v>
      </c>
      <c r="L20" s="12"/>
    </row>
    <row r="21" spans="1:12">
      <c r="A21" s="43">
        <v>2002</v>
      </c>
      <c r="C21" s="12">
        <v>1373.4786814670899</v>
      </c>
      <c r="D21" s="12">
        <v>467.79479406424997</v>
      </c>
      <c r="E21" s="12">
        <v>297.63034296116899</v>
      </c>
      <c r="F21" s="12">
        <v>54.810543631637998</v>
      </c>
      <c r="G21" s="12">
        <v>64.319430635293898</v>
      </c>
    </row>
    <row r="22" spans="1:12">
      <c r="A22" s="43">
        <v>2003</v>
      </c>
      <c r="C22" s="12">
        <v>1856.76226184856</v>
      </c>
      <c r="D22" s="12">
        <v>497.381563032435</v>
      </c>
      <c r="E22" s="12">
        <v>289.96454812598995</v>
      </c>
      <c r="F22" s="12">
        <v>57.216498668937604</v>
      </c>
      <c r="G22" s="12">
        <v>65.114017734322502</v>
      </c>
    </row>
    <row r="23" spans="1:12">
      <c r="A23" s="43">
        <v>2004</v>
      </c>
      <c r="C23" s="12">
        <v>1690.83657029592</v>
      </c>
      <c r="D23" s="12">
        <v>518.01576846151897</v>
      </c>
      <c r="E23" s="12">
        <v>305.86169041880703</v>
      </c>
      <c r="F23" s="12">
        <v>58.714370914977899</v>
      </c>
      <c r="G23" s="12">
        <v>68.942283459954197</v>
      </c>
    </row>
    <row r="24" spans="1:12">
      <c r="A24" s="43">
        <v>2005</v>
      </c>
      <c r="C24" s="12">
        <v>1277.9003290947799</v>
      </c>
      <c r="D24" s="12">
        <v>518.58653193021894</v>
      </c>
      <c r="E24" s="12">
        <v>317.593020083824</v>
      </c>
      <c r="F24" s="12">
        <v>60.773856076696504</v>
      </c>
      <c r="G24" s="12">
        <v>67.195008541238693</v>
      </c>
    </row>
    <row r="25" spans="1:12">
      <c r="A25" s="43">
        <v>2006</v>
      </c>
      <c r="C25" s="12">
        <v>833.43758770801492</v>
      </c>
      <c r="D25" s="12">
        <v>517.72590642539501</v>
      </c>
      <c r="E25" s="12">
        <v>321.27647027417703</v>
      </c>
      <c r="F25" s="12">
        <v>63.2950938668275</v>
      </c>
      <c r="G25" s="12">
        <v>68.917923206560104</v>
      </c>
    </row>
    <row r="26" spans="1:12">
      <c r="A26" s="43">
        <v>2007</v>
      </c>
      <c r="C26" s="12">
        <v>610.01604988606096</v>
      </c>
      <c r="D26" s="12">
        <v>502.426487733106</v>
      </c>
      <c r="E26" s="12">
        <v>335.58943652026301</v>
      </c>
      <c r="F26" s="12">
        <v>63.946616953739301</v>
      </c>
      <c r="G26" s="12">
        <v>69.676165915224004</v>
      </c>
    </row>
    <row r="27" spans="1:12">
      <c r="A27" s="43">
        <v>2008</v>
      </c>
      <c r="C27" s="12">
        <v>551.56337800539006</v>
      </c>
      <c r="D27" s="12">
        <v>511.40987529408198</v>
      </c>
      <c r="E27" s="12">
        <v>353.795076279169</v>
      </c>
      <c r="F27" s="12">
        <v>65.118318723174397</v>
      </c>
      <c r="G27" s="12">
        <v>70.548764401402394</v>
      </c>
    </row>
    <row r="28" spans="1:12">
      <c r="A28" s="43">
        <v>2009</v>
      </c>
      <c r="C28" s="12">
        <v>201.85881749603899</v>
      </c>
      <c r="D28" s="12">
        <v>517.67089491497495</v>
      </c>
      <c r="E28" s="12">
        <v>341.92190981837598</v>
      </c>
      <c r="F28" s="12">
        <v>67.899796906601594</v>
      </c>
      <c r="G28" s="12">
        <v>63.558792646408996</v>
      </c>
    </row>
    <row r="29" spans="1:12">
      <c r="A29" s="43">
        <v>2010</v>
      </c>
      <c r="C29" s="12">
        <v>140.89309045186499</v>
      </c>
      <c r="D29" s="12">
        <v>534.39072596429401</v>
      </c>
      <c r="E29" s="12">
        <v>372.39073871421198</v>
      </c>
      <c r="F29" s="12">
        <v>69.765171172099997</v>
      </c>
      <c r="G29" s="12">
        <v>78.792582133069899</v>
      </c>
    </row>
    <row r="30" spans="1:12">
      <c r="A30" s="43">
        <v>2011</v>
      </c>
      <c r="C30" s="12">
        <v>146.24478731141002</v>
      </c>
      <c r="D30" s="12">
        <v>539.43596835566495</v>
      </c>
      <c r="E30" s="12">
        <v>385.94216929449101</v>
      </c>
      <c r="F30" s="12">
        <v>72.122021681770903</v>
      </c>
      <c r="G30" s="12">
        <v>86.253924056545202</v>
      </c>
    </row>
    <row r="31" spans="1:12">
      <c r="A31" s="43">
        <v>2012</v>
      </c>
      <c r="C31" s="12">
        <v>218.73039877365102</v>
      </c>
      <c r="D31" s="12">
        <v>536.77898641630895</v>
      </c>
      <c r="E31" s="12">
        <v>418.64675892667196</v>
      </c>
      <c r="F31" s="12">
        <v>72.578205603511009</v>
      </c>
      <c r="G31" s="12">
        <v>86.775698172452891</v>
      </c>
    </row>
    <row r="32" spans="1:12">
      <c r="A32" s="43">
        <v>2013</v>
      </c>
      <c r="C32" s="12">
        <v>338.80795408166199</v>
      </c>
      <c r="D32" s="12">
        <v>542.08830629070906</v>
      </c>
      <c r="E32" s="12">
        <v>450.10310795592102</v>
      </c>
      <c r="F32" s="12">
        <v>77.070673234698205</v>
      </c>
      <c r="G32" s="12">
        <v>87.889467817735593</v>
      </c>
    </row>
    <row r="33" spans="1:7">
      <c r="A33" s="43">
        <v>2014</v>
      </c>
      <c r="C33" s="12">
        <v>221.327026967124</v>
      </c>
      <c r="D33" s="12">
        <v>546.81399781853202</v>
      </c>
      <c r="E33" s="12">
        <v>475.61573567015097</v>
      </c>
      <c r="F33" s="12">
        <v>79.374559303343801</v>
      </c>
      <c r="G33" s="12">
        <v>81.164560611541702</v>
      </c>
    </row>
    <row r="34" spans="1:7">
      <c r="A34" s="43">
        <v>2015</v>
      </c>
      <c r="C34" s="12">
        <v>337.22807414757699</v>
      </c>
      <c r="D34" s="12">
        <v>551.89694568700304</v>
      </c>
      <c r="E34" s="12">
        <v>451.898398266193</v>
      </c>
      <c r="F34" s="12">
        <v>81.909447548658292</v>
      </c>
      <c r="G34" s="12">
        <v>79.483185266508997</v>
      </c>
    </row>
    <row r="35" spans="1:7">
      <c r="A35" s="43">
        <v>2016</v>
      </c>
      <c r="C35" s="12">
        <v>332.406167402059</v>
      </c>
      <c r="D35" s="12">
        <v>563.28354754173392</v>
      </c>
      <c r="E35" s="12">
        <v>419.27981326279399</v>
      </c>
      <c r="F35" s="12">
        <v>83.829655094928611</v>
      </c>
      <c r="G35" s="12">
        <v>74.92678667114059</v>
      </c>
    </row>
    <row r="36" spans="1:7">
      <c r="A36" s="43">
        <v>2017</v>
      </c>
      <c r="C36" s="12">
        <v>222.177347720135</v>
      </c>
      <c r="D36" s="12">
        <v>562.09489549384602</v>
      </c>
      <c r="E36" s="12">
        <v>426.90886573857898</v>
      </c>
      <c r="F36" s="12">
        <v>85.273595058331992</v>
      </c>
      <c r="G36" s="12">
        <v>76.136079057247102</v>
      </c>
    </row>
    <row r="37" spans="1:7">
      <c r="A37" s="43">
        <v>2018</v>
      </c>
      <c r="C37" s="12">
        <v>261.164986840334</v>
      </c>
      <c r="D37" s="12">
        <v>560.46740537251492</v>
      </c>
      <c r="E37" s="12">
        <v>405.70110857205202</v>
      </c>
      <c r="F37" s="12">
        <v>88.034392234479697</v>
      </c>
      <c r="G37" s="12">
        <v>76.621251963560098</v>
      </c>
    </row>
    <row r="38" spans="1:7">
      <c r="A38" s="43">
        <v>2019</v>
      </c>
      <c r="C38" s="12">
        <v>578.89498399181502</v>
      </c>
      <c r="D38" s="12">
        <v>562.85321487635304</v>
      </c>
      <c r="E38" s="12">
        <v>409.11217624565103</v>
      </c>
      <c r="F38" s="12">
        <v>89.359841396482196</v>
      </c>
      <c r="G38" s="12">
        <v>75.500451085477806</v>
      </c>
    </row>
    <row r="39" spans="1:7">
      <c r="A39" s="43">
        <v>2020</v>
      </c>
      <c r="C39" s="12">
        <v>438.73424553161101</v>
      </c>
      <c r="D39" s="12">
        <v>576.49297543047794</v>
      </c>
      <c r="E39" s="12">
        <v>387.41225941589704</v>
      </c>
      <c r="F39" s="12">
        <v>91.239142689505798</v>
      </c>
      <c r="G39" s="12">
        <v>76.27547382349961</v>
      </c>
    </row>
    <row r="40" spans="1:7">
      <c r="A40" s="43">
        <v>2021</v>
      </c>
      <c r="C40" s="12">
        <v>694.64174705607002</v>
      </c>
      <c r="D40" s="12">
        <v>598.32555935941298</v>
      </c>
      <c r="E40" s="12">
        <v>434.32517848707801</v>
      </c>
      <c r="F40" s="12">
        <v>91.984622864382899</v>
      </c>
      <c r="G40" s="12">
        <v>82.927267569347308</v>
      </c>
    </row>
    <row r="41" spans="1:7">
      <c r="A41" s="43">
        <v>2022</v>
      </c>
      <c r="C41" s="12">
        <v>489.70112599999999</v>
      </c>
      <c r="D41" s="12">
        <v>617.20437082429805</v>
      </c>
      <c r="E41" s="12">
        <v>412.48607138144797</v>
      </c>
      <c r="F41" s="12">
        <v>91.333389321804901</v>
      </c>
      <c r="G41" s="12">
        <v>78.08274673311611</v>
      </c>
    </row>
    <row r="42" spans="1:7">
      <c r="A42" s="43"/>
      <c r="C42" s="12"/>
      <c r="D42" s="12"/>
    </row>
    <row r="43" spans="1:7">
      <c r="A43" s="43"/>
      <c r="C43" s="12"/>
      <c r="D43" s="12"/>
    </row>
    <row r="44" spans="1:7">
      <c r="A44" s="43"/>
      <c r="C44" s="12"/>
      <c r="D44" s="12"/>
    </row>
    <row r="45" spans="1:7">
      <c r="A45" s="43"/>
      <c r="C45" s="12"/>
      <c r="D45" s="12"/>
    </row>
    <row r="46" spans="1:7">
      <c r="A46" s="43"/>
      <c r="C46" s="12"/>
      <c r="D46" s="12"/>
    </row>
    <row r="47" spans="1:7">
      <c r="A47" s="43"/>
      <c r="C47" s="12"/>
      <c r="D47" s="12"/>
    </row>
    <row r="48" spans="1:7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00000000-0004-0000-3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41D-8793-46C1-A0D5-DD779BD41DFC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Índice!BD50</f>
        <v>Gráfico 57 – Área de produção de milho</v>
      </c>
      <c r="D5" s="13"/>
    </row>
    <row r="6" spans="1:130">
      <c r="C6" s="63"/>
    </row>
    <row r="7" spans="1:130">
      <c r="A7" s="69" t="s">
        <v>5</v>
      </c>
      <c r="C7" s="47" t="s">
        <v>413</v>
      </c>
      <c r="D7" s="47" t="s">
        <v>414</v>
      </c>
      <c r="E7" s="47" t="s">
        <v>415</v>
      </c>
      <c r="G7" s="200"/>
    </row>
    <row r="8" spans="1:130">
      <c r="B8" s="4"/>
      <c r="C8" s="32" t="s">
        <v>416</v>
      </c>
      <c r="D8" s="32"/>
      <c r="E8" s="32"/>
    </row>
    <row r="9" spans="1:130">
      <c r="A9" s="43" t="s">
        <v>366</v>
      </c>
      <c r="B9" s="6"/>
      <c r="C9" s="60">
        <v>11.797336</v>
      </c>
      <c r="D9" s="60">
        <v>0</v>
      </c>
      <c r="E9" s="60">
        <v>0</v>
      </c>
      <c r="F9" s="41"/>
      <c r="H9" s="11"/>
      <c r="I9" s="41"/>
    </row>
    <row r="10" spans="1:130">
      <c r="A10" s="43" t="s">
        <v>367</v>
      </c>
      <c r="B10" s="6"/>
      <c r="C10" s="60">
        <v>10.985059999999999</v>
      </c>
      <c r="D10" s="60">
        <v>0</v>
      </c>
      <c r="E10" s="60">
        <v>0</v>
      </c>
      <c r="F10" s="41"/>
      <c r="I10" s="41"/>
    </row>
    <row r="11" spans="1:130">
      <c r="A11" s="43" t="s">
        <v>368</v>
      </c>
      <c r="B11" s="6"/>
      <c r="C11" s="60">
        <v>11.304812999999999</v>
      </c>
      <c r="D11" s="60">
        <v>0</v>
      </c>
      <c r="E11" s="60">
        <v>0</v>
      </c>
      <c r="F11" s="11"/>
      <c r="G11" s="41"/>
      <c r="J11" s="41"/>
    </row>
    <row r="12" spans="1:130">
      <c r="A12" s="43" t="s">
        <v>369</v>
      </c>
      <c r="B12" s="6"/>
      <c r="C12" s="60">
        <v>11.523883000000001</v>
      </c>
      <c r="D12" s="60">
        <v>0.14599999999999999</v>
      </c>
      <c r="E12" s="60">
        <v>0</v>
      </c>
      <c r="G12" s="41"/>
      <c r="J12" s="41"/>
    </row>
    <row r="13" spans="1:130">
      <c r="A13" s="43" t="s">
        <v>370</v>
      </c>
      <c r="B13" s="6"/>
      <c r="C13" s="60">
        <v>11.904144000000001</v>
      </c>
      <c r="D13" s="60">
        <v>0.24299999999999999</v>
      </c>
      <c r="E13" s="60">
        <v>0</v>
      </c>
      <c r="G13" s="41"/>
    </row>
    <row r="14" spans="1:130">
      <c r="A14" s="43" t="s">
        <v>371</v>
      </c>
      <c r="B14" s="6"/>
      <c r="C14" s="60">
        <v>12.543052000000001</v>
      </c>
      <c r="D14" s="60">
        <v>0.22800000000000001</v>
      </c>
      <c r="E14" s="60">
        <v>0</v>
      </c>
    </row>
    <row r="15" spans="1:130">
      <c r="A15" s="43" t="s">
        <v>372</v>
      </c>
      <c r="B15" s="6"/>
      <c r="C15" s="60">
        <v>11.554285</v>
      </c>
      <c r="D15" s="60">
        <v>0.10390000000000001</v>
      </c>
      <c r="E15" s="60">
        <v>0</v>
      </c>
    </row>
    <row r="16" spans="1:130">
      <c r="A16" s="43" t="s">
        <v>373</v>
      </c>
      <c r="B16" s="6"/>
      <c r="C16" s="60">
        <v>11.880628999999999</v>
      </c>
      <c r="D16" s="60">
        <v>0.32500000000000001</v>
      </c>
      <c r="E16" s="60">
        <v>0</v>
      </c>
    </row>
    <row r="17" spans="1:12">
      <c r="A17" s="43" t="s">
        <v>374</v>
      </c>
      <c r="B17" s="6"/>
      <c r="C17" s="60">
        <v>11.567163000000001</v>
      </c>
      <c r="D17" s="60">
        <v>0.373</v>
      </c>
      <c r="E17" s="60">
        <v>0</v>
      </c>
      <c r="J17" s="41"/>
    </row>
    <row r="18" spans="1:12">
      <c r="A18" s="43" t="s">
        <v>375</v>
      </c>
      <c r="B18" s="6"/>
      <c r="C18" s="60">
        <v>12.623451000000001</v>
      </c>
      <c r="D18" s="60">
        <v>0.46</v>
      </c>
      <c r="E18" s="60">
        <v>0</v>
      </c>
      <c r="J18" s="41"/>
    </row>
    <row r="19" spans="1:12">
      <c r="A19" s="43" t="s">
        <v>376</v>
      </c>
      <c r="B19" s="6"/>
      <c r="C19" s="60">
        <v>14.061353</v>
      </c>
      <c r="D19" s="60">
        <v>0.54900000000000004</v>
      </c>
      <c r="E19" s="60">
        <v>0</v>
      </c>
    </row>
    <row r="20" spans="1:12">
      <c r="A20" s="43" t="s">
        <v>377</v>
      </c>
      <c r="C20" s="60">
        <v>12.885096000000001</v>
      </c>
      <c r="D20" s="60">
        <v>0.52600000000000002</v>
      </c>
      <c r="E20" s="60">
        <v>0</v>
      </c>
      <c r="L20" s="12"/>
    </row>
    <row r="21" spans="1:12">
      <c r="A21" s="43" t="s">
        <v>378</v>
      </c>
      <c r="C21" s="60">
        <v>12.308434999999999</v>
      </c>
      <c r="D21" s="60">
        <v>0.66579999999999995</v>
      </c>
      <c r="E21" s="60">
        <v>0</v>
      </c>
    </row>
    <row r="22" spans="1:12">
      <c r="A22" s="43" t="s">
        <v>379</v>
      </c>
      <c r="C22" s="60">
        <v>11.574294999999999</v>
      </c>
      <c r="D22" s="60">
        <v>0.51839999999999997</v>
      </c>
      <c r="E22" s="60">
        <v>0</v>
      </c>
    </row>
    <row r="23" spans="1:12">
      <c r="A23" s="43" t="s">
        <v>380</v>
      </c>
      <c r="C23" s="60">
        <v>12.6518</v>
      </c>
      <c r="D23" s="60">
        <v>0.79959999999999998</v>
      </c>
      <c r="E23" s="60">
        <v>0</v>
      </c>
    </row>
    <row r="24" spans="1:12">
      <c r="A24" s="43" t="s">
        <v>381</v>
      </c>
      <c r="C24" s="60">
        <v>13.036799999999999</v>
      </c>
      <c r="D24" s="60">
        <v>0.99029999999999996</v>
      </c>
      <c r="E24" s="60">
        <v>0</v>
      </c>
    </row>
    <row r="25" spans="1:12">
      <c r="A25" s="43" t="s">
        <v>382</v>
      </c>
      <c r="C25" s="60">
        <v>11.1526</v>
      </c>
      <c r="D25" s="60">
        <v>1.2837000000000001</v>
      </c>
      <c r="E25" s="60">
        <v>0</v>
      </c>
    </row>
    <row r="26" spans="1:12">
      <c r="A26" s="43" t="s">
        <v>383</v>
      </c>
      <c r="C26" s="60">
        <v>12.3978</v>
      </c>
      <c r="D26" s="60">
        <v>1.7539</v>
      </c>
      <c r="E26" s="60">
        <v>0</v>
      </c>
    </row>
    <row r="27" spans="1:12">
      <c r="A27" s="43" t="s">
        <v>384</v>
      </c>
      <c r="C27" s="60">
        <v>12.6144</v>
      </c>
      <c r="D27" s="60">
        <v>1.6677999999999999</v>
      </c>
      <c r="E27" s="60">
        <v>0</v>
      </c>
    </row>
    <row r="28" spans="1:12">
      <c r="A28" s="43" t="s">
        <v>385</v>
      </c>
      <c r="C28" s="60">
        <v>12.035600000000001</v>
      </c>
      <c r="D28" s="60">
        <v>1.7210999999999999</v>
      </c>
      <c r="E28" s="60">
        <v>0</v>
      </c>
    </row>
    <row r="29" spans="1:12">
      <c r="A29" s="43" t="s">
        <v>386</v>
      </c>
      <c r="C29" s="60">
        <v>11.600299999999999</v>
      </c>
      <c r="D29" s="60">
        <v>2.1985000000000001</v>
      </c>
      <c r="E29" s="60">
        <v>0</v>
      </c>
    </row>
    <row r="30" spans="1:12">
      <c r="A30" s="43" t="s">
        <v>387</v>
      </c>
      <c r="C30" s="60">
        <v>9.0701000000000001</v>
      </c>
      <c r="D30" s="60">
        <v>2.3210000000000002</v>
      </c>
      <c r="E30" s="60">
        <v>0</v>
      </c>
    </row>
    <row r="31" spans="1:12">
      <c r="A31" s="43" t="s">
        <v>388</v>
      </c>
      <c r="C31" s="60">
        <v>9.8224</v>
      </c>
      <c r="D31" s="60">
        <v>2.6905999999999999</v>
      </c>
      <c r="E31" s="60">
        <v>0</v>
      </c>
    </row>
    <row r="32" spans="1:12">
      <c r="A32" s="43" t="s">
        <v>389</v>
      </c>
      <c r="C32" s="60">
        <v>9.8498000000000001</v>
      </c>
      <c r="D32" s="60">
        <v>2.9081000000000001</v>
      </c>
      <c r="E32" s="60">
        <v>0</v>
      </c>
    </row>
    <row r="33" spans="1:5">
      <c r="A33" s="43" t="s">
        <v>390</v>
      </c>
      <c r="C33" s="60">
        <v>10.546100000000001</v>
      </c>
      <c r="D33" s="60">
        <v>2.4264000000000001</v>
      </c>
      <c r="E33" s="60">
        <v>0</v>
      </c>
    </row>
    <row r="34" spans="1:5">
      <c r="A34" s="43" t="s">
        <v>391</v>
      </c>
      <c r="C34" s="60">
        <v>9.4127999999999989</v>
      </c>
      <c r="D34" s="60">
        <v>2.8849999999999998</v>
      </c>
      <c r="E34" s="60">
        <v>0</v>
      </c>
    </row>
    <row r="35" spans="1:5">
      <c r="A35" s="43" t="s">
        <v>392</v>
      </c>
      <c r="C35" s="60">
        <v>9.6635000000000009</v>
      </c>
      <c r="D35" s="60">
        <v>3.5627</v>
      </c>
      <c r="E35" s="60">
        <v>0</v>
      </c>
    </row>
    <row r="36" spans="1:5">
      <c r="A36" s="43" t="s">
        <v>393</v>
      </c>
      <c r="C36" s="60">
        <v>9.4652999999999992</v>
      </c>
      <c r="D36" s="60">
        <v>3.3176999999999999</v>
      </c>
      <c r="E36" s="60">
        <v>0</v>
      </c>
    </row>
    <row r="37" spans="1:5">
      <c r="A37" s="43" t="s">
        <v>394</v>
      </c>
      <c r="C37" s="60">
        <v>9.0217999999999989</v>
      </c>
      <c r="D37" s="60">
        <v>3.1863999999999999</v>
      </c>
      <c r="E37" s="60">
        <v>0</v>
      </c>
    </row>
    <row r="38" spans="1:5">
      <c r="A38" s="43" t="s">
        <v>395</v>
      </c>
      <c r="C38" s="60">
        <v>9.6527999999999992</v>
      </c>
      <c r="D38" s="60">
        <v>3.3110999999999997</v>
      </c>
      <c r="E38" s="60">
        <v>0</v>
      </c>
    </row>
    <row r="39" spans="1:5">
      <c r="A39" s="43" t="s">
        <v>396</v>
      </c>
      <c r="C39" s="60">
        <v>9.4939</v>
      </c>
      <c r="D39" s="60">
        <v>4.5609999999999999</v>
      </c>
      <c r="E39" s="60">
        <v>0</v>
      </c>
    </row>
    <row r="40" spans="1:5">
      <c r="A40" s="43" t="s">
        <v>397</v>
      </c>
      <c r="C40" s="60">
        <v>9.6356000000000002</v>
      </c>
      <c r="D40" s="60">
        <v>5.1301000000000005</v>
      </c>
      <c r="E40" s="60">
        <v>0</v>
      </c>
    </row>
    <row r="41" spans="1:5">
      <c r="A41" s="43" t="s">
        <v>398</v>
      </c>
      <c r="C41" s="60">
        <v>9.2705000000000002</v>
      </c>
      <c r="D41" s="60">
        <v>4.9013</v>
      </c>
      <c r="E41" s="60">
        <v>0</v>
      </c>
    </row>
    <row r="42" spans="1:5">
      <c r="A42" s="43" t="s">
        <v>399</v>
      </c>
      <c r="C42" s="60">
        <v>7.7240000000000002</v>
      </c>
      <c r="D42" s="60">
        <v>5.2698999999999998</v>
      </c>
      <c r="E42" s="60">
        <v>0</v>
      </c>
    </row>
    <row r="43" spans="1:5">
      <c r="A43" s="43" t="s">
        <v>400</v>
      </c>
      <c r="C43" s="60">
        <v>7.6376999999999997</v>
      </c>
      <c r="D43" s="60">
        <v>6.1683999999999992</v>
      </c>
      <c r="E43" s="60">
        <v>0</v>
      </c>
    </row>
    <row r="44" spans="1:5">
      <c r="A44" s="43" t="s">
        <v>401</v>
      </c>
      <c r="C44" s="60">
        <v>7.5585000000000004</v>
      </c>
      <c r="D44" s="60">
        <v>7.6196000000000002</v>
      </c>
      <c r="E44" s="60">
        <v>0</v>
      </c>
    </row>
    <row r="45" spans="1:5">
      <c r="A45" s="43" t="s">
        <v>402</v>
      </c>
      <c r="C45" s="60">
        <v>6.7831000000000001</v>
      </c>
      <c r="D45" s="60">
        <v>9.0462000000000007</v>
      </c>
      <c r="E45" s="60">
        <v>0</v>
      </c>
    </row>
    <row r="46" spans="1:5">
      <c r="A46" s="43" t="s">
        <v>403</v>
      </c>
      <c r="C46" s="60">
        <v>6.6177000000000001</v>
      </c>
      <c r="D46" s="60">
        <v>9.2112000000000016</v>
      </c>
      <c r="E46" s="60">
        <v>0</v>
      </c>
    </row>
    <row r="47" spans="1:5">
      <c r="A47" s="43" t="s">
        <v>404</v>
      </c>
      <c r="C47" s="60">
        <v>6.1423000000000005</v>
      </c>
      <c r="D47" s="60">
        <v>9.5506000000000011</v>
      </c>
      <c r="E47" s="60">
        <v>0</v>
      </c>
    </row>
    <row r="48" spans="1:5">
      <c r="A48" s="43" t="s">
        <v>405</v>
      </c>
      <c r="C48" s="60">
        <v>5.2893999999999997</v>
      </c>
      <c r="D48" s="60">
        <v>10.565899999999999</v>
      </c>
      <c r="E48" s="60">
        <v>0</v>
      </c>
    </row>
    <row r="49" spans="1:5">
      <c r="A49" s="43" t="s">
        <v>406</v>
      </c>
      <c r="C49" s="60">
        <v>5.4824999999999999</v>
      </c>
      <c r="D49" s="60">
        <v>12.109200000000001</v>
      </c>
      <c r="E49" s="60">
        <v>0</v>
      </c>
    </row>
    <row r="50" spans="1:5">
      <c r="A50" s="43" t="s">
        <v>407</v>
      </c>
      <c r="C50" s="60">
        <v>5.0821000000000005</v>
      </c>
      <c r="D50" s="60">
        <v>11.5343</v>
      </c>
      <c r="E50" s="60">
        <v>0</v>
      </c>
    </row>
    <row r="51" spans="1:5">
      <c r="A51" s="43" t="s">
        <v>408</v>
      </c>
      <c r="C51" s="60">
        <v>4.1038999999999994</v>
      </c>
      <c r="D51" s="60">
        <v>12.878</v>
      </c>
      <c r="E51" s="60">
        <v>0.51100000000000001</v>
      </c>
    </row>
    <row r="52" spans="1:5">
      <c r="A52" s="43" t="s">
        <v>409</v>
      </c>
      <c r="C52" s="60">
        <v>4.2357999999999993</v>
      </c>
      <c r="D52" s="60">
        <v>13.7559</v>
      </c>
      <c r="E52" s="60">
        <v>0.53560000000000008</v>
      </c>
    </row>
    <row r="53" spans="1:5">
      <c r="A53" s="43" t="s">
        <v>410</v>
      </c>
      <c r="C53" s="60">
        <v>4.3483999999999998</v>
      </c>
      <c r="D53" s="60">
        <v>14.999599999999999</v>
      </c>
      <c r="E53" s="60">
        <v>0.59559999999999991</v>
      </c>
    </row>
    <row r="54" spans="1:5">
      <c r="A54" s="43" t="s">
        <v>411</v>
      </c>
      <c r="C54" s="60">
        <v>4.5491999999999999</v>
      </c>
      <c r="D54" s="60">
        <v>16.369299999999999</v>
      </c>
      <c r="E54" s="60">
        <v>0.66209999999999991</v>
      </c>
    </row>
    <row r="55" spans="1:5">
      <c r="A55" s="43" t="s">
        <v>412</v>
      </c>
      <c r="C55" s="60">
        <v>4.444</v>
      </c>
      <c r="D55" s="60">
        <v>17.192700000000002</v>
      </c>
      <c r="E55" s="60">
        <v>0.63249999999999995</v>
      </c>
    </row>
    <row r="56" spans="1:5">
      <c r="A56" s="43"/>
      <c r="C56" s="12"/>
      <c r="D56" s="12"/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4033DC1E-77E8-4D70-81B5-9BEDBD09832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6FBB-7FA2-4436-8DAF-177394CF97FB}">
  <sheetPr>
    <tabColor rgb="FF00B0F0"/>
  </sheetPr>
  <dimension ref="A1:DP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3" sqref="B3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1" width="9.42578125" style="2"/>
    <col min="12" max="12" width="10" style="2" bestFit="1" customWidth="1"/>
    <col min="13" max="16384" width="9.42578125" style="2"/>
  </cols>
  <sheetData>
    <row r="1" spans="1:120">
      <c r="A1" s="66" t="s">
        <v>4</v>
      </c>
      <c r="B1" s="1"/>
    </row>
    <row r="2" spans="1:12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5" spans="1:120">
      <c r="C5" s="37" t="str">
        <f>Índice!BD54</f>
        <v>Gráfico 58 –Produção de milho</v>
      </c>
      <c r="D5" s="13"/>
    </row>
    <row r="6" spans="1:120">
      <c r="C6" s="63"/>
    </row>
    <row r="7" spans="1:120" ht="30">
      <c r="A7" s="69" t="s">
        <v>5</v>
      </c>
      <c r="C7" s="47" t="s">
        <v>417</v>
      </c>
      <c r="D7" s="47" t="s">
        <v>418</v>
      </c>
      <c r="E7" s="47" t="s">
        <v>419</v>
      </c>
    </row>
    <row r="8" spans="1:120">
      <c r="B8" s="4"/>
      <c r="C8" s="32" t="s">
        <v>420</v>
      </c>
      <c r="D8" s="32"/>
      <c r="E8" s="32"/>
    </row>
    <row r="9" spans="1:120">
      <c r="A9" s="43" t="s">
        <v>366</v>
      </c>
      <c r="B9" s="6"/>
      <c r="C9" s="40">
        <v>19.255727999999998</v>
      </c>
      <c r="D9" s="40">
        <v>0</v>
      </c>
      <c r="E9" s="40">
        <v>0</v>
      </c>
      <c r="F9" s="41"/>
      <c r="H9" s="11"/>
      <c r="I9" s="41"/>
    </row>
    <row r="10" spans="1:120">
      <c r="A10" s="43" t="s">
        <v>367</v>
      </c>
      <c r="B10" s="6"/>
      <c r="C10" s="40">
        <v>14.017063</v>
      </c>
      <c r="D10" s="40">
        <v>0</v>
      </c>
      <c r="E10" s="40">
        <v>0</v>
      </c>
      <c r="F10" s="41"/>
      <c r="I10" s="41"/>
    </row>
    <row r="11" spans="1:120">
      <c r="A11" s="43" t="s">
        <v>368</v>
      </c>
      <c r="B11" s="6"/>
      <c r="C11" s="40">
        <v>16.513828</v>
      </c>
      <c r="D11" s="40">
        <v>0</v>
      </c>
      <c r="E11" s="40">
        <v>0</v>
      </c>
      <c r="F11" s="11"/>
      <c r="G11" s="41"/>
      <c r="J11" s="41"/>
    </row>
    <row r="12" spans="1:120">
      <c r="A12" s="43" t="s">
        <v>369</v>
      </c>
      <c r="B12" s="6"/>
      <c r="C12" s="40">
        <v>19.356522000000002</v>
      </c>
      <c r="D12" s="40">
        <v>7.8799999999999995E-2</v>
      </c>
      <c r="E12" s="40">
        <v>0</v>
      </c>
      <c r="G12" s="41"/>
      <c r="J12" s="41"/>
    </row>
    <row r="13" spans="1:120">
      <c r="A13" s="43" t="s">
        <v>370</v>
      </c>
      <c r="B13" s="6"/>
      <c r="C13" s="40">
        <v>21.15681</v>
      </c>
      <c r="D13" s="40">
        <v>0.127</v>
      </c>
      <c r="E13" s="40">
        <v>0</v>
      </c>
      <c r="G13" s="41"/>
    </row>
    <row r="14" spans="1:120">
      <c r="A14" s="43" t="s">
        <v>371</v>
      </c>
      <c r="B14" s="6"/>
      <c r="C14" s="40">
        <v>21.490808000000001</v>
      </c>
      <c r="D14" s="40">
        <v>0.114</v>
      </c>
      <c r="E14" s="40">
        <v>0</v>
      </c>
    </row>
    <row r="15" spans="1:120">
      <c r="A15" s="43" t="s">
        <v>372</v>
      </c>
      <c r="B15" s="6"/>
      <c r="C15" s="40">
        <v>18.981763999999998</v>
      </c>
      <c r="D15" s="40">
        <v>3.32E-2</v>
      </c>
      <c r="E15" s="40">
        <v>0</v>
      </c>
    </row>
    <row r="16" spans="1:120">
      <c r="A16" s="43" t="s">
        <v>373</v>
      </c>
      <c r="B16" s="6"/>
      <c r="C16" s="40">
        <v>20.796701000000002</v>
      </c>
      <c r="D16" s="40">
        <v>0.38150000000000001</v>
      </c>
      <c r="E16" s="40">
        <v>0</v>
      </c>
    </row>
    <row r="17" spans="1:10">
      <c r="A17" s="43" t="s">
        <v>374</v>
      </c>
      <c r="B17" s="6"/>
      <c r="C17" s="40">
        <v>20.690899000000002</v>
      </c>
      <c r="D17" s="40">
        <v>0.48380000000000001</v>
      </c>
      <c r="E17" s="40">
        <v>0</v>
      </c>
      <c r="J17" s="41"/>
    </row>
    <row r="18" spans="1:10">
      <c r="A18" s="43" t="s">
        <v>375</v>
      </c>
      <c r="B18" s="6"/>
      <c r="C18" s="40">
        <v>19.754773999999998</v>
      </c>
      <c r="D18" s="40">
        <v>0.51</v>
      </c>
      <c r="E18" s="40">
        <v>0</v>
      </c>
      <c r="J18" s="41"/>
    </row>
    <row r="19" spans="1:10">
      <c r="A19" s="43" t="s">
        <v>376</v>
      </c>
      <c r="B19" s="6"/>
      <c r="C19" s="40">
        <v>26.179361</v>
      </c>
      <c r="D19" s="40">
        <v>0.5796</v>
      </c>
      <c r="E19" s="40">
        <v>0</v>
      </c>
    </row>
    <row r="20" spans="1:10">
      <c r="A20" s="43" t="s">
        <v>377</v>
      </c>
      <c r="C20" s="40">
        <v>24.777972999999999</v>
      </c>
      <c r="D20" s="40">
        <v>0.44630000000000003</v>
      </c>
      <c r="E20" s="40">
        <v>0</v>
      </c>
    </row>
    <row r="21" spans="1:10">
      <c r="A21" s="43" t="s">
        <v>378</v>
      </c>
      <c r="C21" s="40">
        <v>25.646990000000002</v>
      </c>
      <c r="D21" s="40">
        <v>0.62060000000000004</v>
      </c>
      <c r="E21" s="40">
        <v>0</v>
      </c>
    </row>
    <row r="22" spans="1:10">
      <c r="A22" s="43" t="s">
        <v>379</v>
      </c>
      <c r="C22" s="40">
        <v>21.75703</v>
      </c>
      <c r="D22" s="40">
        <v>0.50080000000000002</v>
      </c>
      <c r="E22" s="40">
        <v>0</v>
      </c>
    </row>
    <row r="23" spans="1:10">
      <c r="A23" s="43" t="s">
        <v>380</v>
      </c>
      <c r="C23" s="40">
        <v>23.040599999999998</v>
      </c>
      <c r="D23" s="40">
        <v>1.0555000000000001</v>
      </c>
      <c r="E23" s="40">
        <v>0</v>
      </c>
    </row>
    <row r="24" spans="1:10">
      <c r="A24" s="43" t="s">
        <v>381</v>
      </c>
      <c r="C24" s="40">
        <v>29.241799999999998</v>
      </c>
      <c r="D24" s="40">
        <v>1.5294000000000001</v>
      </c>
      <c r="E24" s="40">
        <v>0</v>
      </c>
    </row>
    <row r="25" spans="1:10">
      <c r="A25" s="43" t="s">
        <v>382</v>
      </c>
      <c r="C25" s="40">
        <v>26.8062</v>
      </c>
      <c r="D25" s="40">
        <v>2.4015</v>
      </c>
      <c r="E25" s="40">
        <v>0</v>
      </c>
    </row>
    <row r="26" spans="1:10">
      <c r="A26" s="43" t="s">
        <v>383</v>
      </c>
      <c r="C26" s="40">
        <v>30.9239</v>
      </c>
      <c r="D26" s="40">
        <v>2.2498</v>
      </c>
      <c r="E26" s="40">
        <v>0</v>
      </c>
    </row>
    <row r="27" spans="1:10">
      <c r="A27" s="43" t="s">
        <v>384</v>
      </c>
      <c r="C27" s="40">
        <v>33.990699999999997</v>
      </c>
      <c r="D27" s="40">
        <v>3.4511999999999996</v>
      </c>
      <c r="E27" s="40">
        <v>0</v>
      </c>
    </row>
    <row r="28" spans="1:10">
      <c r="A28" s="43" t="s">
        <v>385</v>
      </c>
      <c r="C28" s="40">
        <v>28.895099999999999</v>
      </c>
      <c r="D28" s="40">
        <v>3.5095999999999998</v>
      </c>
      <c r="E28" s="40">
        <v>0</v>
      </c>
    </row>
    <row r="29" spans="1:10">
      <c r="A29" s="43" t="s">
        <v>386</v>
      </c>
      <c r="C29" s="40">
        <v>31.7044</v>
      </c>
      <c r="D29" s="40">
        <v>4.0111999999999997</v>
      </c>
      <c r="E29" s="40">
        <v>0</v>
      </c>
    </row>
    <row r="30" spans="1:10">
      <c r="A30" s="43" t="s">
        <v>387</v>
      </c>
      <c r="C30" s="40">
        <v>24.6051</v>
      </c>
      <c r="D30" s="40">
        <v>5.5827</v>
      </c>
      <c r="E30" s="40">
        <v>0</v>
      </c>
    </row>
    <row r="31" spans="1:10">
      <c r="A31" s="43" t="s">
        <v>388</v>
      </c>
      <c r="C31" s="40">
        <v>26.742000000000001</v>
      </c>
      <c r="D31" s="40">
        <v>5.6513999999999998</v>
      </c>
      <c r="E31" s="40">
        <v>0</v>
      </c>
    </row>
    <row r="32" spans="1:10">
      <c r="A32" s="43" t="s">
        <v>389</v>
      </c>
      <c r="C32" s="40">
        <v>27.715299999999999</v>
      </c>
      <c r="D32" s="40">
        <v>3.9251999999999998</v>
      </c>
      <c r="E32" s="40">
        <v>0</v>
      </c>
    </row>
    <row r="33" spans="1:5">
      <c r="A33" s="43" t="s">
        <v>390</v>
      </c>
      <c r="C33" s="40">
        <v>35.832999999999998</v>
      </c>
      <c r="D33" s="40">
        <v>6.4566999999999997</v>
      </c>
      <c r="E33" s="40">
        <v>0</v>
      </c>
    </row>
    <row r="34" spans="1:5">
      <c r="A34" s="43" t="s">
        <v>391</v>
      </c>
      <c r="C34" s="40">
        <v>29.086299999999998</v>
      </c>
      <c r="D34" s="40">
        <v>6.1805000000000003</v>
      </c>
      <c r="E34" s="40">
        <v>0</v>
      </c>
    </row>
    <row r="35" spans="1:5">
      <c r="A35" s="43" t="s">
        <v>392</v>
      </c>
      <c r="C35" s="40">
        <v>34.613599999999998</v>
      </c>
      <c r="D35" s="40">
        <v>12.7973</v>
      </c>
      <c r="E35" s="40">
        <v>0</v>
      </c>
    </row>
    <row r="36" spans="1:5">
      <c r="A36" s="43" t="s">
        <v>393</v>
      </c>
      <c r="C36" s="40">
        <v>31.554200000000002</v>
      </c>
      <c r="D36" s="40">
        <v>10.574299999999999</v>
      </c>
      <c r="E36" s="40">
        <v>0</v>
      </c>
    </row>
    <row r="37" spans="1:5">
      <c r="A37" s="43" t="s">
        <v>394</v>
      </c>
      <c r="C37" s="40">
        <v>27.298400000000001</v>
      </c>
      <c r="D37" s="40">
        <v>7.7083000000000004</v>
      </c>
      <c r="E37" s="40">
        <v>0</v>
      </c>
    </row>
    <row r="38" spans="1:5">
      <c r="A38" s="43" t="s">
        <v>395</v>
      </c>
      <c r="C38" s="40">
        <v>31.809000000000001</v>
      </c>
      <c r="D38" s="40">
        <v>10.7059</v>
      </c>
      <c r="E38" s="40">
        <v>0</v>
      </c>
    </row>
    <row r="39" spans="1:5">
      <c r="A39" s="43" t="s">
        <v>396</v>
      </c>
      <c r="C39" s="40">
        <v>36.596699999999998</v>
      </c>
      <c r="D39" s="40">
        <v>14.773</v>
      </c>
      <c r="E39" s="40">
        <v>0</v>
      </c>
    </row>
    <row r="40" spans="1:5">
      <c r="A40" s="43" t="s">
        <v>397</v>
      </c>
      <c r="C40" s="40">
        <v>39.964100000000002</v>
      </c>
      <c r="D40" s="40">
        <v>18.688099999999999</v>
      </c>
      <c r="E40" s="40">
        <v>0</v>
      </c>
    </row>
    <row r="41" spans="1:5">
      <c r="A41" s="43" t="s">
        <v>398</v>
      </c>
      <c r="C41" s="40">
        <v>33.654900000000005</v>
      </c>
      <c r="D41" s="40">
        <v>17.349</v>
      </c>
      <c r="E41" s="40">
        <v>0</v>
      </c>
    </row>
    <row r="42" spans="1:5">
      <c r="A42" s="43" t="s">
        <v>399</v>
      </c>
      <c r="C42" s="40">
        <v>34.0792</v>
      </c>
      <c r="D42" s="40">
        <v>21.938800000000001</v>
      </c>
      <c r="E42" s="40">
        <v>0</v>
      </c>
    </row>
    <row r="43" spans="1:5">
      <c r="A43" s="43" t="s">
        <v>400</v>
      </c>
      <c r="C43" s="40">
        <v>34.9467</v>
      </c>
      <c r="D43" s="40">
        <v>22.4603</v>
      </c>
      <c r="E43" s="40">
        <v>0</v>
      </c>
    </row>
    <row r="44" spans="1:5">
      <c r="A44" s="43" t="s">
        <v>401</v>
      </c>
      <c r="C44" s="40">
        <v>33.867100000000001</v>
      </c>
      <c r="D44" s="40">
        <v>39.112699999999997</v>
      </c>
      <c r="E44" s="40">
        <v>0</v>
      </c>
    </row>
    <row r="45" spans="1:5">
      <c r="A45" s="43" t="s">
        <v>402</v>
      </c>
      <c r="C45" s="40">
        <v>34.576708100000005</v>
      </c>
      <c r="D45" s="40">
        <v>46.928899999999999</v>
      </c>
      <c r="E45" s="40">
        <v>0</v>
      </c>
    </row>
    <row r="46" spans="1:5">
      <c r="A46" s="43" t="s">
        <v>403</v>
      </c>
      <c r="C46" s="40">
        <v>31.652609999999999</v>
      </c>
      <c r="D46" s="40">
        <v>48.399099999999997</v>
      </c>
      <c r="E46" s="40">
        <v>0</v>
      </c>
    </row>
    <row r="47" spans="1:5">
      <c r="A47" s="43" t="s">
        <v>404</v>
      </c>
      <c r="C47" s="40">
        <v>30.082011599999998</v>
      </c>
      <c r="D47" s="40">
        <v>54.590499999999999</v>
      </c>
      <c r="E47" s="40">
        <v>0</v>
      </c>
    </row>
    <row r="48" spans="1:5">
      <c r="A48" s="43" t="s">
        <v>405</v>
      </c>
      <c r="C48" s="40">
        <v>25.7455</v>
      </c>
      <c r="D48" s="40">
        <v>40.7727</v>
      </c>
      <c r="E48" s="40">
        <v>0</v>
      </c>
    </row>
    <row r="49" spans="1:5">
      <c r="A49" s="43" t="s">
        <v>406</v>
      </c>
      <c r="C49" s="40">
        <v>30.462015000000001</v>
      </c>
      <c r="D49" s="40">
        <v>67.380899999999997</v>
      </c>
      <c r="E49" s="40">
        <v>0</v>
      </c>
    </row>
    <row r="50" spans="1:5">
      <c r="A50" s="43" t="s">
        <v>407</v>
      </c>
      <c r="C50" s="40">
        <v>26.810695999999997</v>
      </c>
      <c r="D50" s="40">
        <v>53.898900000000005</v>
      </c>
      <c r="E50" s="40">
        <v>0</v>
      </c>
    </row>
    <row r="51" spans="1:5">
      <c r="A51" s="43" t="s">
        <v>408</v>
      </c>
      <c r="C51" s="40">
        <v>25.6467007</v>
      </c>
      <c r="D51" s="40">
        <v>73.177700000000002</v>
      </c>
      <c r="E51" s="40">
        <v>1.2187000000000001</v>
      </c>
    </row>
    <row r="52" spans="1:5">
      <c r="A52" s="43" t="s">
        <v>409</v>
      </c>
      <c r="C52" s="40">
        <v>25.689599999999999</v>
      </c>
      <c r="D52" s="40">
        <v>75.053200000000004</v>
      </c>
      <c r="E52" s="40">
        <v>1.8435999999999999</v>
      </c>
    </row>
    <row r="53" spans="1:5">
      <c r="A53" s="43" t="s">
        <v>410</v>
      </c>
      <c r="C53" s="40">
        <v>24.726500000000001</v>
      </c>
      <c r="D53" s="40">
        <v>60.741599999999998</v>
      </c>
      <c r="E53" s="40">
        <v>1.6285000000000001</v>
      </c>
    </row>
    <row r="54" spans="1:5">
      <c r="A54" s="43" t="s">
        <v>411</v>
      </c>
      <c r="C54" s="40">
        <v>25.026</v>
      </c>
      <c r="D54" s="40">
        <v>85.892399999999995</v>
      </c>
      <c r="E54" s="40">
        <v>2.2119</v>
      </c>
    </row>
    <row r="55" spans="1:5">
      <c r="A55" s="43" t="s">
        <v>412</v>
      </c>
      <c r="C55" s="40">
        <v>27.373199999999997</v>
      </c>
      <c r="D55" s="40">
        <v>102.36510000000001</v>
      </c>
      <c r="E55" s="40">
        <v>2.1543999999999999</v>
      </c>
    </row>
    <row r="56" spans="1:5">
      <c r="A56" s="43"/>
      <c r="C56" s="40">
        <v>23.356200000000001</v>
      </c>
      <c r="D56" s="40">
        <v>85.616799999999998</v>
      </c>
      <c r="E56" s="40">
        <v>1.9909000000000001</v>
      </c>
    </row>
    <row r="57" spans="1:5">
      <c r="A57" s="43"/>
      <c r="C57" s="12"/>
      <c r="D57" s="12"/>
    </row>
    <row r="58" spans="1:5">
      <c r="A58" s="43"/>
      <c r="C58" s="12"/>
      <c r="D58" s="12"/>
    </row>
    <row r="59" spans="1:5">
      <c r="A59" s="43"/>
      <c r="C59" s="12"/>
      <c r="D59" s="12"/>
    </row>
    <row r="60" spans="1:5">
      <c r="A60" s="43"/>
      <c r="C60" s="12"/>
      <c r="D60" s="12"/>
    </row>
    <row r="61" spans="1:5">
      <c r="A61" s="43"/>
      <c r="C61" s="12"/>
      <c r="D61" s="12"/>
    </row>
    <row r="62" spans="1:5">
      <c r="A62" s="43"/>
      <c r="C62" s="12"/>
      <c r="D62" s="12"/>
    </row>
    <row r="63" spans="1:5">
      <c r="A63" s="43"/>
      <c r="C63" s="12"/>
      <c r="D63" s="12"/>
    </row>
    <row r="64" spans="1:5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9E9F604A-3D2B-4A55-8961-552A7D2A225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rgb="FF00B0F0"/>
  </sheetPr>
  <dimension ref="A1:DZ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7" style="2" customWidth="1"/>
    <col min="6" max="16384" width="9.42578125" style="2"/>
  </cols>
  <sheetData>
    <row r="1" spans="1:130">
      <c r="A1" s="1" t="s">
        <v>4</v>
      </c>
      <c r="B1" s="1"/>
    </row>
    <row r="2" spans="1:130" ht="6" customHeight="1"/>
    <row r="3" spans="1:130" s="51" customFormat="1" ht="23.25">
      <c r="D3" s="7"/>
      <c r="E3" s="7"/>
      <c r="F3" s="10"/>
      <c r="G3" s="52"/>
      <c r="H3" s="7" t="s">
        <v>0</v>
      </c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</row>
    <row r="6" spans="1:130">
      <c r="C6" s="21" t="str">
        <f>Índice!Q22</f>
        <v>Gráfico 5 - Histórico anual do processamento de cana e ATR</v>
      </c>
      <c r="D6" s="3"/>
      <c r="E6" s="3"/>
    </row>
    <row r="8" spans="1:130" ht="15" customHeight="1">
      <c r="A8" s="4" t="s">
        <v>30</v>
      </c>
      <c r="C8" s="4" t="s">
        <v>49</v>
      </c>
      <c r="D8" s="4" t="s">
        <v>50</v>
      </c>
    </row>
    <row r="9" spans="1:130">
      <c r="A9" s="4"/>
      <c r="C9" s="4"/>
    </row>
    <row r="10" spans="1:130">
      <c r="B10" s="4"/>
      <c r="C10" s="20" t="s">
        <v>51</v>
      </c>
      <c r="D10" s="20" t="s">
        <v>51</v>
      </c>
    </row>
    <row r="11" spans="1:130">
      <c r="A11" s="6">
        <v>2014</v>
      </c>
      <c r="C11" s="9">
        <v>633.39603799999998</v>
      </c>
      <c r="D11" s="9">
        <v>86.471303109963728</v>
      </c>
    </row>
    <row r="12" spans="1:130">
      <c r="A12" s="6">
        <v>2015</v>
      </c>
      <c r="C12" s="9">
        <v>661.31905800000004</v>
      </c>
      <c r="D12" s="9">
        <v>86.927078022931056</v>
      </c>
    </row>
    <row r="13" spans="1:130">
      <c r="A13" s="6">
        <v>2016</v>
      </c>
      <c r="C13" s="9">
        <v>671.46767299999999</v>
      </c>
      <c r="D13" s="9">
        <v>90.376874559715787</v>
      </c>
    </row>
    <row r="14" spans="1:130">
      <c r="A14" s="6">
        <v>2017</v>
      </c>
      <c r="C14" s="9">
        <v>635.71371599999998</v>
      </c>
      <c r="D14" s="9">
        <v>86.965636348800004</v>
      </c>
    </row>
    <row r="15" spans="1:130">
      <c r="A15" s="6">
        <v>2018</v>
      </c>
      <c r="C15" s="9">
        <v>608.52213300000005</v>
      </c>
      <c r="D15" s="9">
        <v>84.219463207199993</v>
      </c>
    </row>
    <row r="16" spans="1:130">
      <c r="A16" s="6">
        <v>2019</v>
      </c>
      <c r="C16" s="9">
        <v>654.08202000000006</v>
      </c>
      <c r="D16" s="9">
        <v>91.107042600825991</v>
      </c>
    </row>
    <row r="17" spans="1:4">
      <c r="A17" s="6">
        <v>2020</v>
      </c>
      <c r="C17" s="9">
        <v>662.68558499999995</v>
      </c>
      <c r="D17" s="9">
        <v>95.469708091749894</v>
      </c>
    </row>
    <row r="18" spans="1:4">
      <c r="A18" s="6">
        <v>2021</v>
      </c>
      <c r="C18" s="9">
        <v>581.44560000000001</v>
      </c>
      <c r="D18" s="9">
        <v>82.332696959999993</v>
      </c>
    </row>
    <row r="19" spans="1:4">
      <c r="A19" s="6">
        <v>2022</v>
      </c>
      <c r="C19" s="9">
        <v>595.30610200000001</v>
      </c>
      <c r="D19" s="9">
        <v>82.586815530459987</v>
      </c>
    </row>
    <row r="20" spans="1:4">
      <c r="A20" s="6">
        <v>2023</v>
      </c>
      <c r="C20" s="9">
        <v>712.5</v>
      </c>
      <c r="D20" s="9">
        <v>97.955334503599985</v>
      </c>
    </row>
    <row r="21" spans="1:4">
      <c r="A21" s="6"/>
      <c r="C21" s="9"/>
    </row>
    <row r="24" spans="1:4">
      <c r="C24" s="14"/>
    </row>
  </sheetData>
  <hyperlinks>
    <hyperlink ref="A1" location="Índice!A1" display="Voltar" xr:uid="{00000000-0004-0000-0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3090-6271-4629-A8F8-FCD3371850D8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H30" sqref="H30"/>
    </sheetView>
  </sheetViews>
  <sheetFormatPr defaultColWidth="9.42578125" defaultRowHeight="15"/>
  <cols>
    <col min="1" max="1" width="18.1406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Índice!BD58</f>
        <v>Gráfico 59 - Perfil de ocupação do milho de segunda safra no Brasil, por estado</v>
      </c>
      <c r="D5" s="13"/>
    </row>
    <row r="6" spans="1:130">
      <c r="C6" s="63"/>
    </row>
    <row r="7" spans="1:130" ht="45">
      <c r="A7" s="69" t="s">
        <v>261</v>
      </c>
      <c r="C7" s="47" t="s">
        <v>425</v>
      </c>
      <c r="D7" s="47" t="s">
        <v>426</v>
      </c>
      <c r="E7" s="201" t="s">
        <v>424</v>
      </c>
    </row>
    <row r="8" spans="1:130">
      <c r="B8" s="4"/>
      <c r="C8" s="32" t="s">
        <v>416</v>
      </c>
      <c r="D8" s="32"/>
      <c r="E8" s="202" t="s">
        <v>24</v>
      </c>
    </row>
    <row r="9" spans="1:130">
      <c r="A9" s="43" t="s">
        <v>60</v>
      </c>
      <c r="B9" s="6"/>
      <c r="C9" s="60">
        <v>12.1</v>
      </c>
      <c r="D9" s="12">
        <v>7.4</v>
      </c>
      <c r="E9" s="203">
        <v>0.39</v>
      </c>
      <c r="F9" s="41"/>
      <c r="H9" s="11"/>
      <c r="I9" s="41"/>
    </row>
    <row r="10" spans="1:130">
      <c r="A10" s="43" t="s">
        <v>63</v>
      </c>
      <c r="B10" s="6"/>
      <c r="C10" s="60">
        <v>5.8</v>
      </c>
      <c r="D10" s="12">
        <v>2.5</v>
      </c>
      <c r="E10" s="203">
        <v>0.56999999999999995</v>
      </c>
      <c r="F10" s="41"/>
      <c r="I10" s="41"/>
    </row>
    <row r="11" spans="1:130">
      <c r="A11" s="43" t="s">
        <v>62</v>
      </c>
      <c r="B11" s="6"/>
      <c r="C11" s="60">
        <v>4.5</v>
      </c>
      <c r="D11" s="12">
        <v>1.7</v>
      </c>
      <c r="E11" s="203">
        <v>0.62</v>
      </c>
      <c r="F11" s="11"/>
      <c r="G11" s="41"/>
      <c r="J11" s="41"/>
    </row>
    <row r="12" spans="1:130">
      <c r="A12" s="43" t="s">
        <v>61</v>
      </c>
      <c r="B12" s="6"/>
      <c r="C12" s="60">
        <v>3.8</v>
      </c>
      <c r="D12" s="12">
        <v>2.2000000000000002</v>
      </c>
      <c r="E12" s="203">
        <v>0.41</v>
      </c>
      <c r="G12" s="41"/>
      <c r="J12" s="41"/>
    </row>
    <row r="13" spans="1:130">
      <c r="A13" s="22" t="s">
        <v>421</v>
      </c>
      <c r="B13" s="6"/>
      <c r="C13" s="60">
        <v>2.2000000000000002</v>
      </c>
      <c r="D13" s="12">
        <v>0.5</v>
      </c>
      <c r="E13" s="203">
        <v>0.76</v>
      </c>
      <c r="G13" s="41"/>
    </row>
    <row r="14" spans="1:130">
      <c r="A14" s="22" t="s">
        <v>422</v>
      </c>
      <c r="B14" s="6"/>
      <c r="C14" s="12">
        <v>1.3</v>
      </c>
      <c r="D14" s="12">
        <v>0.4</v>
      </c>
      <c r="E14" s="203">
        <v>0.73</v>
      </c>
    </row>
    <row r="15" spans="1:130">
      <c r="A15" s="22" t="s">
        <v>64</v>
      </c>
      <c r="B15" s="6"/>
      <c r="C15" s="12">
        <v>1.3</v>
      </c>
      <c r="D15" s="12">
        <v>0.5</v>
      </c>
      <c r="E15" s="203">
        <v>0.63</v>
      </c>
    </row>
    <row r="16" spans="1:130">
      <c r="A16" s="22" t="s">
        <v>423</v>
      </c>
      <c r="B16" s="6"/>
      <c r="C16" s="12">
        <v>1.1000000000000001</v>
      </c>
      <c r="D16" s="12">
        <v>0.3</v>
      </c>
      <c r="E16" s="203">
        <v>0.7</v>
      </c>
    </row>
    <row r="17" spans="1:12">
      <c r="A17" s="22" t="s">
        <v>31</v>
      </c>
      <c r="B17" s="6"/>
      <c r="C17" s="12">
        <v>32.1</v>
      </c>
      <c r="D17" s="12">
        <v>15.5</v>
      </c>
      <c r="E17" s="203">
        <v>0.52</v>
      </c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5A7FF126-C3B0-44C5-8FD1-9D580C46B00A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B0D6-BA09-4696-98CA-2D4853DF8DC6}">
  <sheetPr>
    <tabColor rgb="FF00B0F0"/>
  </sheetPr>
  <dimension ref="A1:DZ104"/>
  <sheetViews>
    <sheetView showGridLines="0" workbookViewId="0">
      <pane xSplit="1" ySplit="2" topLeftCell="B3" activePane="bottomRight" state="frozen"/>
      <selection pane="topRight" activeCell="D10" sqref="D10"/>
      <selection pane="bottomLeft" activeCell="D10" sqref="D10"/>
      <selection pane="bottomRight" activeCell="B15" sqref="B15"/>
    </sheetView>
  </sheetViews>
  <sheetFormatPr defaultColWidth="9.42578125" defaultRowHeight="15"/>
  <cols>
    <col min="1" max="1" width="14.5703125" style="67" bestFit="1" customWidth="1"/>
    <col min="2" max="2" width="8.5703125" style="2" customWidth="1"/>
    <col min="3" max="8" width="14.42578125" style="2" customWidth="1"/>
    <col min="9" max="12" width="9.42578125" style="2"/>
    <col min="13" max="13" width="10" style="2" bestFit="1" customWidth="1"/>
    <col min="14" max="16384" width="9.42578125" style="2"/>
  </cols>
  <sheetData>
    <row r="1" spans="1:130">
      <c r="A1" s="66" t="s">
        <v>4</v>
      </c>
      <c r="B1" s="1"/>
    </row>
    <row r="2" spans="1:130" s="51" customFormat="1" ht="23.25">
      <c r="A2" s="68"/>
      <c r="D2" s="7"/>
      <c r="E2" s="7"/>
      <c r="F2" s="7"/>
      <c r="G2" s="7"/>
      <c r="H2" s="7" t="s">
        <v>0</v>
      </c>
      <c r="I2" s="7"/>
      <c r="J2" s="7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</row>
    <row r="5" spans="1:130">
      <c r="C5" s="37" t="str">
        <f>Índice!BD62</f>
        <v>Gráfico 60 - Potencial de produção incremental de biocombustível</v>
      </c>
      <c r="D5" s="13"/>
    </row>
    <row r="6" spans="1:130">
      <c r="C6" s="63"/>
    </row>
    <row r="7" spans="1:130">
      <c r="A7" s="69" t="s">
        <v>261</v>
      </c>
      <c r="C7" s="47" t="s">
        <v>35</v>
      </c>
      <c r="D7" s="47" t="s">
        <v>230</v>
      </c>
    </row>
    <row r="8" spans="1:130">
      <c r="B8" s="4"/>
      <c r="C8" s="32" t="s">
        <v>68</v>
      </c>
      <c r="D8" s="32"/>
    </row>
    <row r="9" spans="1:130" ht="30" customHeight="1">
      <c r="A9" s="204" t="s">
        <v>427</v>
      </c>
      <c r="B9" s="6"/>
      <c r="C9" s="205">
        <v>35</v>
      </c>
      <c r="D9" s="205">
        <v>8</v>
      </c>
      <c r="E9" s="11"/>
      <c r="F9" s="41"/>
      <c r="H9" s="11"/>
      <c r="I9" s="41"/>
    </row>
    <row r="10" spans="1:130" ht="30">
      <c r="A10" s="204" t="s">
        <v>428</v>
      </c>
      <c r="B10" s="6"/>
      <c r="C10" s="205">
        <v>58</v>
      </c>
      <c r="D10" s="205">
        <v>11</v>
      </c>
      <c r="E10" s="11"/>
      <c r="F10" s="41"/>
      <c r="I10" s="41"/>
    </row>
    <row r="11" spans="1:130" ht="30">
      <c r="A11" s="204" t="s">
        <v>429</v>
      </c>
      <c r="B11" s="6"/>
      <c r="C11" s="205">
        <v>120</v>
      </c>
      <c r="D11" s="205">
        <v>18</v>
      </c>
      <c r="F11" s="11"/>
      <c r="G11" s="41"/>
      <c r="J11" s="41"/>
    </row>
    <row r="12" spans="1:130">
      <c r="A12" s="43"/>
      <c r="B12" s="6"/>
      <c r="C12" s="38"/>
      <c r="D12" s="12"/>
      <c r="G12" s="41"/>
      <c r="J12" s="41"/>
    </row>
    <row r="13" spans="1:130">
      <c r="A13" s="22"/>
      <c r="B13" s="6"/>
      <c r="C13" s="60"/>
      <c r="D13" s="12"/>
      <c r="G13" s="41"/>
    </row>
    <row r="14" spans="1:130">
      <c r="A14" s="22"/>
      <c r="B14" s="6"/>
      <c r="C14" s="12"/>
      <c r="D14" s="12"/>
    </row>
    <row r="15" spans="1:130">
      <c r="A15" s="22"/>
      <c r="B15" s="6"/>
      <c r="C15" s="12"/>
      <c r="D15" s="12"/>
    </row>
    <row r="16" spans="1:130">
      <c r="A16" s="22"/>
      <c r="B16" s="6"/>
      <c r="C16" s="12"/>
      <c r="D16" s="12"/>
    </row>
    <row r="17" spans="1:12">
      <c r="A17" s="22"/>
      <c r="B17" s="6"/>
      <c r="C17" s="12"/>
      <c r="D17" s="12"/>
      <c r="J17" s="41"/>
    </row>
    <row r="18" spans="1:12">
      <c r="A18" s="22"/>
      <c r="B18" s="6"/>
      <c r="C18" s="12"/>
      <c r="D18" s="12"/>
      <c r="J18" s="41"/>
    </row>
    <row r="19" spans="1:12">
      <c r="A19" s="22"/>
      <c r="B19" s="6"/>
      <c r="C19" s="12"/>
      <c r="D19" s="12"/>
    </row>
    <row r="20" spans="1:12">
      <c r="A20" s="22"/>
      <c r="C20" s="12"/>
      <c r="D20" s="12"/>
      <c r="L20" s="12"/>
    </row>
    <row r="21" spans="1:12">
      <c r="A21" s="22"/>
      <c r="C21" s="12"/>
      <c r="D21" s="12"/>
    </row>
    <row r="22" spans="1:12">
      <c r="A22" s="22"/>
      <c r="C22" s="12"/>
      <c r="D22" s="12"/>
    </row>
    <row r="23" spans="1:12">
      <c r="A23" s="22"/>
      <c r="C23" s="12"/>
      <c r="D23" s="12"/>
    </row>
    <row r="24" spans="1:12">
      <c r="A24" s="22"/>
      <c r="C24" s="12"/>
      <c r="D24" s="12"/>
    </row>
    <row r="25" spans="1:12">
      <c r="A25" s="22"/>
      <c r="C25" s="12"/>
      <c r="D25" s="12"/>
    </row>
    <row r="26" spans="1:12">
      <c r="A26" s="22"/>
      <c r="C26" s="12"/>
      <c r="D26" s="12"/>
    </row>
    <row r="27" spans="1:12">
      <c r="A27" s="22"/>
      <c r="C27" s="12"/>
      <c r="D27" s="12"/>
    </row>
    <row r="28" spans="1:12">
      <c r="A28" s="22"/>
      <c r="C28" s="12"/>
      <c r="D28" s="12"/>
    </row>
    <row r="29" spans="1:12">
      <c r="A29" s="22"/>
      <c r="C29" s="12"/>
      <c r="D29" s="12"/>
    </row>
    <row r="30" spans="1:12">
      <c r="A30" s="22"/>
      <c r="C30" s="12"/>
      <c r="D30" s="12"/>
    </row>
    <row r="31" spans="1:12">
      <c r="A31" s="22"/>
      <c r="C31" s="12"/>
      <c r="D31" s="12"/>
    </row>
    <row r="32" spans="1:12">
      <c r="A32" s="22"/>
      <c r="C32" s="12"/>
      <c r="D32" s="12"/>
    </row>
    <row r="33" spans="1:4">
      <c r="A33" s="43"/>
      <c r="C33" s="12"/>
      <c r="D33" s="12"/>
    </row>
    <row r="34" spans="1:4">
      <c r="A34" s="43"/>
      <c r="C34" s="12"/>
      <c r="D34" s="12"/>
    </row>
    <row r="35" spans="1:4">
      <c r="A35" s="43"/>
      <c r="C35" s="12"/>
      <c r="D35" s="12"/>
    </row>
    <row r="36" spans="1:4">
      <c r="A36" s="43"/>
      <c r="C36" s="12"/>
      <c r="D36" s="12"/>
    </row>
    <row r="37" spans="1:4">
      <c r="A37" s="43"/>
      <c r="C37" s="12"/>
      <c r="D37" s="12"/>
    </row>
    <row r="38" spans="1:4">
      <c r="A38" s="43"/>
      <c r="C38" s="12"/>
      <c r="D38" s="12"/>
    </row>
    <row r="39" spans="1:4">
      <c r="A39" s="43"/>
      <c r="C39" s="12"/>
      <c r="D39" s="12"/>
    </row>
    <row r="40" spans="1:4">
      <c r="A40" s="43"/>
      <c r="C40" s="12"/>
      <c r="D40" s="12"/>
    </row>
    <row r="41" spans="1:4">
      <c r="A41" s="43"/>
      <c r="C41" s="12"/>
      <c r="D41" s="12"/>
    </row>
    <row r="42" spans="1:4">
      <c r="A42" s="43"/>
      <c r="C42" s="12"/>
      <c r="D42" s="12"/>
    </row>
    <row r="43" spans="1:4">
      <c r="A43" s="43"/>
      <c r="C43" s="12"/>
      <c r="D43" s="12"/>
    </row>
    <row r="44" spans="1:4">
      <c r="A44" s="43"/>
      <c r="C44" s="12"/>
      <c r="D44" s="12"/>
    </row>
    <row r="45" spans="1:4">
      <c r="A45" s="43"/>
      <c r="C45" s="12"/>
      <c r="D45" s="12"/>
    </row>
    <row r="46" spans="1:4">
      <c r="A46" s="43"/>
      <c r="C46" s="12"/>
      <c r="D46" s="12"/>
    </row>
    <row r="47" spans="1:4">
      <c r="A47" s="43"/>
      <c r="C47" s="12"/>
      <c r="D47" s="12"/>
    </row>
    <row r="48" spans="1:4">
      <c r="A48" s="43"/>
      <c r="C48" s="12"/>
      <c r="D48" s="12"/>
    </row>
    <row r="49" spans="1:4">
      <c r="A49" s="43"/>
      <c r="C49" s="12"/>
      <c r="D49" s="12"/>
    </row>
    <row r="50" spans="1:4">
      <c r="A50" s="43"/>
      <c r="C50" s="12"/>
      <c r="D50" s="12"/>
    </row>
    <row r="51" spans="1:4">
      <c r="A51" s="43"/>
      <c r="C51" s="12"/>
      <c r="D51" s="12"/>
    </row>
    <row r="52" spans="1:4">
      <c r="A52" s="43"/>
      <c r="C52" s="12"/>
      <c r="D52" s="12"/>
    </row>
    <row r="53" spans="1:4">
      <c r="A53" s="43"/>
      <c r="C53" s="12"/>
      <c r="D53" s="12"/>
    </row>
    <row r="54" spans="1:4">
      <c r="A54" s="43"/>
      <c r="C54" s="12"/>
      <c r="D54" s="12"/>
    </row>
    <row r="55" spans="1:4">
      <c r="A55" s="43"/>
      <c r="C55" s="12"/>
      <c r="D55" s="12"/>
    </row>
    <row r="56" spans="1:4">
      <c r="A56" s="43"/>
      <c r="C56" s="12"/>
      <c r="D56" s="12"/>
    </row>
    <row r="57" spans="1:4">
      <c r="A57" s="43"/>
      <c r="C57" s="12"/>
      <c r="D57" s="12"/>
    </row>
    <row r="58" spans="1:4">
      <c r="A58" s="43"/>
      <c r="C58" s="12"/>
      <c r="D58" s="12"/>
    </row>
    <row r="59" spans="1:4">
      <c r="A59" s="43"/>
      <c r="C59" s="12"/>
      <c r="D59" s="12"/>
    </row>
    <row r="60" spans="1:4">
      <c r="A60" s="43"/>
      <c r="C60" s="12"/>
      <c r="D60" s="12"/>
    </row>
    <row r="61" spans="1:4">
      <c r="A61" s="43"/>
      <c r="C61" s="12"/>
      <c r="D61" s="12"/>
    </row>
    <row r="62" spans="1:4">
      <c r="A62" s="43"/>
      <c r="C62" s="12"/>
      <c r="D62" s="12"/>
    </row>
    <row r="63" spans="1:4">
      <c r="A63" s="43"/>
      <c r="C63" s="12"/>
      <c r="D63" s="12"/>
    </row>
    <row r="64" spans="1:4">
      <c r="A64" s="43"/>
      <c r="C64" s="12"/>
      <c r="D64" s="12"/>
    </row>
    <row r="65" spans="1:4">
      <c r="A65" s="43"/>
      <c r="C65" s="12"/>
      <c r="D65" s="12"/>
    </row>
    <row r="66" spans="1:4">
      <c r="A66" s="43"/>
      <c r="C66" s="12"/>
      <c r="D66" s="12"/>
    </row>
    <row r="67" spans="1:4">
      <c r="A67" s="43"/>
      <c r="C67" s="12"/>
      <c r="D67" s="12"/>
    </row>
    <row r="68" spans="1:4">
      <c r="A68" s="43"/>
      <c r="C68" s="12"/>
      <c r="D68" s="12"/>
    </row>
    <row r="69" spans="1:4">
      <c r="A69" s="43"/>
      <c r="C69" s="12"/>
      <c r="D69" s="12"/>
    </row>
    <row r="70" spans="1:4">
      <c r="A70" s="43"/>
      <c r="C70" s="12"/>
      <c r="D70" s="12"/>
    </row>
    <row r="71" spans="1:4">
      <c r="A71" s="43"/>
      <c r="C71" s="12"/>
      <c r="D71" s="12"/>
    </row>
    <row r="72" spans="1:4">
      <c r="A72" s="43"/>
      <c r="C72" s="12"/>
      <c r="D72" s="12"/>
    </row>
    <row r="73" spans="1:4">
      <c r="A73" s="43"/>
      <c r="C73" s="12"/>
      <c r="D73" s="12"/>
    </row>
    <row r="74" spans="1:4">
      <c r="A74" s="43"/>
      <c r="C74" s="12"/>
      <c r="D74" s="12"/>
    </row>
    <row r="75" spans="1:4">
      <c r="A75" s="43"/>
      <c r="C75" s="12"/>
      <c r="D75" s="12"/>
    </row>
    <row r="76" spans="1:4">
      <c r="A76" s="43"/>
      <c r="C76" s="12"/>
      <c r="D76" s="12"/>
    </row>
    <row r="77" spans="1:4">
      <c r="A77" s="43"/>
      <c r="C77" s="12"/>
      <c r="D77" s="12"/>
    </row>
    <row r="78" spans="1:4">
      <c r="A78" s="43"/>
      <c r="C78" s="12"/>
      <c r="D78" s="12"/>
    </row>
    <row r="79" spans="1:4">
      <c r="A79" s="43"/>
      <c r="C79" s="12"/>
      <c r="D79" s="12"/>
    </row>
    <row r="80" spans="1:4">
      <c r="A80" s="43"/>
      <c r="C80" s="12"/>
      <c r="D80" s="12"/>
    </row>
    <row r="81" spans="1:4">
      <c r="A81" s="43"/>
      <c r="C81" s="12"/>
      <c r="D81" s="12"/>
    </row>
    <row r="82" spans="1:4">
      <c r="A82" s="43"/>
      <c r="C82" s="12"/>
      <c r="D82" s="12"/>
    </row>
    <row r="83" spans="1:4">
      <c r="A83" s="43"/>
      <c r="C83" s="12"/>
      <c r="D83" s="12"/>
    </row>
    <row r="84" spans="1:4">
      <c r="A84" s="43"/>
      <c r="C84" s="12"/>
      <c r="D84" s="12"/>
    </row>
    <row r="85" spans="1:4">
      <c r="A85" s="43"/>
      <c r="C85" s="12"/>
      <c r="D85" s="12"/>
    </row>
    <row r="86" spans="1:4">
      <c r="A86" s="43"/>
      <c r="C86" s="12"/>
      <c r="D86" s="12"/>
    </row>
    <row r="87" spans="1:4">
      <c r="A87" s="43"/>
      <c r="C87" s="12"/>
      <c r="D87" s="12"/>
    </row>
    <row r="88" spans="1:4">
      <c r="A88" s="43"/>
      <c r="C88" s="12"/>
      <c r="D88" s="12"/>
    </row>
    <row r="89" spans="1:4">
      <c r="A89" s="43"/>
      <c r="C89" s="12"/>
      <c r="D89" s="12"/>
    </row>
    <row r="90" spans="1:4">
      <c r="A90" s="43"/>
      <c r="C90" s="12"/>
      <c r="D90" s="12"/>
    </row>
    <row r="91" spans="1:4">
      <c r="A91" s="43"/>
      <c r="C91" s="12"/>
      <c r="D91" s="12"/>
    </row>
    <row r="92" spans="1:4">
      <c r="A92" s="43"/>
      <c r="C92" s="12"/>
      <c r="D92" s="12"/>
    </row>
    <row r="93" spans="1:4">
      <c r="A93" s="43"/>
      <c r="C93" s="12"/>
      <c r="D93" s="12"/>
    </row>
    <row r="94" spans="1:4">
      <c r="A94" s="43"/>
      <c r="C94" s="12"/>
      <c r="D94" s="12"/>
    </row>
    <row r="95" spans="1:4">
      <c r="A95" s="43"/>
      <c r="C95" s="12"/>
      <c r="D95" s="12"/>
    </row>
    <row r="96" spans="1:4">
      <c r="A96" s="43"/>
      <c r="C96" s="12"/>
      <c r="D96" s="12"/>
    </row>
    <row r="97" spans="1:4">
      <c r="A97" s="43"/>
      <c r="C97" s="12"/>
      <c r="D97" s="12"/>
    </row>
    <row r="98" spans="1:4">
      <c r="A98" s="43"/>
      <c r="C98" s="12"/>
      <c r="D98" s="12"/>
    </row>
    <row r="99" spans="1:4">
      <c r="A99" s="43"/>
      <c r="C99" s="12"/>
      <c r="D99" s="12"/>
    </row>
    <row r="100" spans="1:4">
      <c r="A100" s="43"/>
      <c r="C100" s="12"/>
      <c r="D100" s="12"/>
    </row>
    <row r="101" spans="1:4">
      <c r="A101" s="43"/>
      <c r="C101" s="12"/>
      <c r="D101" s="12"/>
    </row>
    <row r="102" spans="1:4">
      <c r="C102" s="12"/>
      <c r="D102" s="12"/>
    </row>
    <row r="103" spans="1:4">
      <c r="C103" s="12"/>
      <c r="D103" s="12"/>
    </row>
    <row r="104" spans="1:4">
      <c r="C104" s="12"/>
      <c r="D104" s="12"/>
    </row>
  </sheetData>
  <hyperlinks>
    <hyperlink ref="A1" location="Índice!A1" display="Voltar" xr:uid="{FDB7BD33-7030-42DB-9904-20FE129E5D8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48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8362-C387-4D45-AD0C-99C667CE7B50}">
  <sheetPr>
    <tabColor rgb="FF00B0F0"/>
  </sheetPr>
  <dimension ref="A1:EB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P30" sqref="P30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7" style="2" customWidth="1"/>
    <col min="8" max="16384" width="9.42578125" style="2"/>
  </cols>
  <sheetData>
    <row r="1" spans="1:132">
      <c r="A1" s="1" t="s">
        <v>4</v>
      </c>
      <c r="B1" s="1"/>
    </row>
    <row r="2" spans="1:132" ht="6" customHeight="1"/>
    <row r="3" spans="1:132" s="51" customFormat="1" ht="23.25">
      <c r="D3" s="7"/>
      <c r="E3" s="10"/>
      <c r="F3" s="10"/>
      <c r="G3" s="10"/>
      <c r="H3" s="10"/>
      <c r="I3" s="52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6" spans="1:132">
      <c r="C6" s="21" t="str">
        <f>Índice!Q26</f>
        <v>Gráfico 6 - Evolução da produção de milho e distribuição por safra</v>
      </c>
      <c r="D6" s="3"/>
      <c r="E6" s="3"/>
      <c r="F6" s="3"/>
      <c r="G6" s="3"/>
    </row>
    <row r="8" spans="1:132" ht="30">
      <c r="A8" s="4" t="s">
        <v>30</v>
      </c>
      <c r="C8" s="4" t="s">
        <v>52</v>
      </c>
      <c r="D8" s="4" t="s">
        <v>53</v>
      </c>
      <c r="E8" s="4" t="s">
        <v>54</v>
      </c>
      <c r="F8" s="5" t="s">
        <v>355</v>
      </c>
      <c r="G8" s="4"/>
    </row>
    <row r="9" spans="1:132" ht="15" customHeight="1">
      <c r="B9" s="4"/>
      <c r="C9" s="210" t="s">
        <v>55</v>
      </c>
      <c r="D9" s="210"/>
      <c r="E9" s="210"/>
      <c r="F9" s="210"/>
      <c r="G9" s="155"/>
    </row>
    <row r="10" spans="1:132">
      <c r="A10" s="85" t="s">
        <v>56</v>
      </c>
      <c r="B10" s="6"/>
      <c r="C10" s="9">
        <v>31.554200000000002</v>
      </c>
      <c r="D10" s="9">
        <v>10.574299999999999</v>
      </c>
      <c r="E10" s="9">
        <v>0</v>
      </c>
      <c r="F10" s="9">
        <v>42.128500000000003</v>
      </c>
      <c r="G10" s="156"/>
      <c r="J10" s="11"/>
    </row>
    <row r="11" spans="1:132">
      <c r="A11" s="85" t="s">
        <v>57</v>
      </c>
      <c r="B11" s="6"/>
      <c r="C11" s="9">
        <v>27.298400000000001</v>
      </c>
      <c r="D11" s="9">
        <v>7.7083000000000004</v>
      </c>
      <c r="E11" s="9">
        <v>0</v>
      </c>
      <c r="F11" s="9">
        <v>35.006700000000002</v>
      </c>
      <c r="G11" s="156"/>
    </row>
    <row r="12" spans="1:132">
      <c r="A12" s="85" t="s">
        <v>58</v>
      </c>
      <c r="B12" s="6"/>
      <c r="C12" s="9">
        <v>31.809000000000001</v>
      </c>
      <c r="D12" s="9">
        <v>10.7059</v>
      </c>
      <c r="E12" s="9">
        <v>0</v>
      </c>
      <c r="F12" s="9">
        <v>42.514900000000004</v>
      </c>
      <c r="G12" s="156"/>
    </row>
    <row r="13" spans="1:132">
      <c r="A13" s="85" t="s">
        <v>59</v>
      </c>
      <c r="B13" s="6"/>
      <c r="C13" s="9">
        <v>36.596699999999998</v>
      </c>
      <c r="D13" s="9">
        <v>14.773</v>
      </c>
      <c r="E13" s="9">
        <v>0</v>
      </c>
      <c r="F13" s="9">
        <v>51.369699999999995</v>
      </c>
      <c r="G13" s="156"/>
    </row>
    <row r="14" spans="1:132">
      <c r="A14" s="85" t="s">
        <v>42</v>
      </c>
      <c r="B14" s="6"/>
      <c r="C14" s="9">
        <v>39.964100000000002</v>
      </c>
      <c r="D14" s="9">
        <v>18.688099999999999</v>
      </c>
      <c r="E14" s="9">
        <v>0</v>
      </c>
      <c r="F14" s="9">
        <v>58.652200000000001</v>
      </c>
      <c r="G14" s="156"/>
    </row>
    <row r="15" spans="1:132">
      <c r="A15" s="85" t="s">
        <v>43</v>
      </c>
      <c r="B15" s="6"/>
      <c r="C15" s="9">
        <v>33.654900000000005</v>
      </c>
      <c r="D15" s="9">
        <v>17.349</v>
      </c>
      <c r="E15" s="9">
        <v>0</v>
      </c>
      <c r="F15" s="9">
        <v>51.003900000000002</v>
      </c>
      <c r="G15" s="156"/>
    </row>
    <row r="16" spans="1:132">
      <c r="A16" s="85" t="s">
        <v>44</v>
      </c>
      <c r="B16" s="6"/>
      <c r="C16" s="9">
        <v>34.0792</v>
      </c>
      <c r="D16" s="9">
        <v>21.938800000000001</v>
      </c>
      <c r="E16" s="9">
        <v>0</v>
      </c>
      <c r="F16" s="9">
        <v>56.018000000000001</v>
      </c>
      <c r="G16" s="156"/>
    </row>
    <row r="17" spans="1:7">
      <c r="A17" s="6" t="s">
        <v>45</v>
      </c>
      <c r="B17" s="6"/>
      <c r="C17" s="9">
        <v>34.9467</v>
      </c>
      <c r="D17" s="9">
        <v>22.4603</v>
      </c>
      <c r="E17" s="9">
        <v>0</v>
      </c>
      <c r="F17" s="9">
        <v>57.406999999999996</v>
      </c>
      <c r="G17" s="156"/>
    </row>
    <row r="18" spans="1:7">
      <c r="A18" s="6" t="s">
        <v>46</v>
      </c>
      <c r="B18" s="6"/>
      <c r="C18" s="9">
        <v>33.867100000000001</v>
      </c>
      <c r="D18" s="9">
        <v>39.112699999999997</v>
      </c>
      <c r="E18" s="9">
        <v>0</v>
      </c>
      <c r="F18" s="9">
        <v>72.979799999999983</v>
      </c>
      <c r="G18" s="156"/>
    </row>
    <row r="19" spans="1:7">
      <c r="A19" s="149" t="s">
        <v>47</v>
      </c>
      <c r="B19" s="6"/>
      <c r="C19" s="9">
        <v>34.576708100000005</v>
      </c>
      <c r="D19" s="9">
        <v>46.928899999999999</v>
      </c>
      <c r="E19" s="9">
        <v>0</v>
      </c>
      <c r="F19" s="9">
        <v>81.505608100000018</v>
      </c>
      <c r="G19" s="156"/>
    </row>
    <row r="20" spans="1:7">
      <c r="A20" s="6" t="s">
        <v>48</v>
      </c>
      <c r="B20" s="6"/>
      <c r="C20" s="9">
        <v>31.652609999999999</v>
      </c>
      <c r="D20" s="9">
        <v>48.399099999999997</v>
      </c>
      <c r="E20" s="9">
        <v>0</v>
      </c>
      <c r="F20" s="9">
        <v>80.051709999999986</v>
      </c>
      <c r="G20" s="156"/>
    </row>
    <row r="21" spans="1:7">
      <c r="A21" s="6" t="s">
        <v>9</v>
      </c>
      <c r="C21" s="9">
        <v>30.082011599999998</v>
      </c>
      <c r="D21" s="9">
        <v>54.590499999999999</v>
      </c>
      <c r="E21" s="9">
        <v>0</v>
      </c>
      <c r="F21" s="9">
        <v>84.672511599999993</v>
      </c>
      <c r="G21" s="156"/>
    </row>
    <row r="22" spans="1:7">
      <c r="A22" s="6" t="s">
        <v>10</v>
      </c>
      <c r="C22" s="9">
        <v>25.7455</v>
      </c>
      <c r="D22" s="9">
        <v>40.7727</v>
      </c>
      <c r="E22" s="9">
        <v>0</v>
      </c>
      <c r="F22" s="9">
        <v>66.518199999999993</v>
      </c>
      <c r="G22" s="156"/>
    </row>
    <row r="23" spans="1:7">
      <c r="A23" s="6" t="s">
        <v>11</v>
      </c>
      <c r="C23" s="9">
        <v>30.462015000000001</v>
      </c>
      <c r="D23" s="9">
        <v>67.380899999999997</v>
      </c>
      <c r="E23" s="9">
        <v>0</v>
      </c>
      <c r="F23" s="9">
        <v>97.842914999999991</v>
      </c>
      <c r="G23" s="156"/>
    </row>
    <row r="24" spans="1:7">
      <c r="A24" s="6" t="s">
        <v>12</v>
      </c>
      <c r="C24" s="9">
        <v>26.810695999999997</v>
      </c>
      <c r="D24" s="9">
        <v>53.898900000000005</v>
      </c>
      <c r="E24" s="9">
        <v>0</v>
      </c>
      <c r="F24" s="9">
        <v>80.709595999999991</v>
      </c>
      <c r="G24" s="156"/>
    </row>
    <row r="25" spans="1:7">
      <c r="A25" s="6" t="s">
        <v>13</v>
      </c>
      <c r="C25" s="9">
        <v>25.6467007</v>
      </c>
      <c r="D25" s="9">
        <v>73.177700000000002</v>
      </c>
      <c r="E25" s="9">
        <v>1.2187000000000001</v>
      </c>
      <c r="F25" s="9">
        <v>100.0431007</v>
      </c>
      <c r="G25" s="156"/>
    </row>
    <row r="26" spans="1:7">
      <c r="A26" s="6" t="s">
        <v>14</v>
      </c>
      <c r="C26" s="9">
        <v>25.689599999999999</v>
      </c>
      <c r="D26" s="9">
        <v>75.053200000000004</v>
      </c>
      <c r="E26" s="9">
        <v>1.8435999999999999</v>
      </c>
      <c r="F26" s="9">
        <v>102.5864</v>
      </c>
      <c r="G26" s="156"/>
    </row>
    <row r="27" spans="1:7">
      <c r="A27" s="6" t="s">
        <v>15</v>
      </c>
      <c r="C27" s="9">
        <v>24.726500000000001</v>
      </c>
      <c r="D27" s="9">
        <v>60.741599999999998</v>
      </c>
      <c r="E27" s="9">
        <v>1.6285000000000001</v>
      </c>
      <c r="F27" s="9">
        <v>87.096600000000009</v>
      </c>
      <c r="G27" s="156"/>
    </row>
    <row r="28" spans="1:7">
      <c r="A28" s="6" t="s">
        <v>16</v>
      </c>
      <c r="C28" s="9">
        <v>25.026</v>
      </c>
      <c r="D28" s="9">
        <v>85.892399999999995</v>
      </c>
      <c r="E28" s="9">
        <v>2.2119</v>
      </c>
      <c r="F28" s="9">
        <v>113.13029999999999</v>
      </c>
      <c r="G28" s="156"/>
    </row>
    <row r="29" spans="1:7">
      <c r="A29" s="6" t="s">
        <v>17</v>
      </c>
      <c r="C29" s="9">
        <v>27.373199999999997</v>
      </c>
      <c r="D29" s="9">
        <v>102.36510000000001</v>
      </c>
      <c r="E29" s="9">
        <v>2.1543999999999999</v>
      </c>
      <c r="F29" s="9">
        <v>131.89270000000002</v>
      </c>
      <c r="G29" s="156"/>
    </row>
    <row r="30" spans="1:7">
      <c r="A30" s="6"/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C32" s="9"/>
      <c r="D32" s="9"/>
      <c r="E32" s="9"/>
      <c r="F32" s="9"/>
      <c r="G32" s="9"/>
    </row>
    <row r="33" spans="3:7">
      <c r="C33" s="9"/>
      <c r="D33" s="9"/>
      <c r="E33" s="9"/>
      <c r="F33" s="9"/>
      <c r="G33" s="9"/>
    </row>
  </sheetData>
  <mergeCells count="1">
    <mergeCell ref="C9:F9"/>
  </mergeCells>
  <hyperlinks>
    <hyperlink ref="A1" location="Índice!A1" display="Voltar" xr:uid="{BC619AA5-80A5-4E33-95C9-C7ABD100C4C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FAFD-85A5-4391-9CE2-E7C186162493}">
  <sheetPr>
    <tabColor rgb="FF00B0F0"/>
  </sheetPr>
  <dimension ref="A1:EA3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42578125" defaultRowHeight="15"/>
  <cols>
    <col min="1" max="1" width="13" style="2" customWidth="1"/>
    <col min="2" max="2" width="8.5703125" style="2" customWidth="1"/>
    <col min="3" max="5" width="19.42578125" style="2" customWidth="1"/>
    <col min="6" max="6" width="17" style="2" customWidth="1"/>
    <col min="7" max="16384" width="9.42578125" style="2"/>
  </cols>
  <sheetData>
    <row r="1" spans="1:131">
      <c r="A1" s="1" t="s">
        <v>4</v>
      </c>
      <c r="B1" s="1"/>
    </row>
    <row r="2" spans="1:131" ht="6" customHeight="1"/>
    <row r="3" spans="1:131" s="51" customFormat="1" ht="23.25">
      <c r="D3" s="7"/>
      <c r="E3" s="10"/>
      <c r="F3" s="10"/>
      <c r="G3" s="10"/>
      <c r="H3" s="52"/>
      <c r="I3" s="7" t="s">
        <v>0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6" spans="1:131">
      <c r="C6" s="21" t="str">
        <f>Índice!Q30</f>
        <v>Gráfico 7 - Evolução da destinação do milho no país</v>
      </c>
      <c r="D6" s="3"/>
      <c r="E6" s="3"/>
      <c r="F6" s="3"/>
    </row>
    <row r="8" spans="1:131" ht="30">
      <c r="A8" s="4" t="s">
        <v>30</v>
      </c>
      <c r="C8" s="5" t="s">
        <v>276</v>
      </c>
      <c r="D8" s="5" t="s">
        <v>277</v>
      </c>
      <c r="E8" s="5" t="s">
        <v>278</v>
      </c>
      <c r="F8" s="4"/>
    </row>
    <row r="9" spans="1:131" ht="15" customHeight="1">
      <c r="B9" s="4"/>
      <c r="C9" s="32" t="s">
        <v>55</v>
      </c>
      <c r="D9" s="32"/>
      <c r="E9" s="32"/>
      <c r="F9" s="155"/>
    </row>
    <row r="10" spans="1:131">
      <c r="A10" s="6" t="s">
        <v>12</v>
      </c>
      <c r="C10" s="9">
        <v>22.841539474999998</v>
      </c>
      <c r="D10" s="9">
        <v>57.116818246000001</v>
      </c>
      <c r="E10" s="9">
        <v>1.9315817540000002</v>
      </c>
      <c r="F10" s="156"/>
      <c r="I10" s="11"/>
    </row>
    <row r="11" spans="1:131">
      <c r="A11" s="6" t="s">
        <v>13</v>
      </c>
      <c r="C11" s="9">
        <v>39.477599999999995</v>
      </c>
      <c r="D11" s="9">
        <v>58.555922546000005</v>
      </c>
      <c r="E11" s="9">
        <v>3.3814774539999997</v>
      </c>
      <c r="F11" s="156"/>
    </row>
    <row r="12" spans="1:131">
      <c r="A12" s="6" t="s">
        <v>14</v>
      </c>
      <c r="C12" s="9">
        <v>33.439506833000003</v>
      </c>
      <c r="D12" s="9">
        <v>61.257346429999991</v>
      </c>
      <c r="E12" s="9">
        <v>5.7640535700000006</v>
      </c>
      <c r="F12" s="156"/>
    </row>
    <row r="13" spans="1:131">
      <c r="A13" s="6" t="s">
        <v>15</v>
      </c>
      <c r="C13" s="9">
        <v>17.725020346000001</v>
      </c>
      <c r="D13" s="9">
        <v>63.563601554000009</v>
      </c>
      <c r="E13" s="9">
        <v>7.6049984460000015</v>
      </c>
      <c r="F13" s="156"/>
    </row>
    <row r="14" spans="1:131">
      <c r="A14" s="6" t="s">
        <v>16</v>
      </c>
      <c r="C14" s="9">
        <v>44.015200000000007</v>
      </c>
      <c r="D14" s="9">
        <v>64.869271402999999</v>
      </c>
      <c r="E14" s="9">
        <v>9.6653285970000002</v>
      </c>
      <c r="F14" s="156"/>
    </row>
    <row r="15" spans="1:131">
      <c r="A15" s="6" t="s">
        <v>17</v>
      </c>
      <c r="C15" s="9">
        <v>53.321200000000005</v>
      </c>
      <c r="D15" s="9">
        <v>66.337746249999995</v>
      </c>
      <c r="E15" s="9">
        <v>13.26115375</v>
      </c>
      <c r="F15" s="156"/>
    </row>
    <row r="16" spans="1:131">
      <c r="A16" s="85"/>
      <c r="B16" s="6"/>
      <c r="C16" s="9"/>
      <c r="D16" s="9"/>
      <c r="E16" s="9"/>
      <c r="F16" s="156"/>
    </row>
    <row r="17" spans="1:6">
      <c r="A17" s="6"/>
      <c r="B17" s="6"/>
      <c r="C17" s="9"/>
      <c r="D17" s="9"/>
      <c r="E17" s="9"/>
      <c r="F17" s="156"/>
    </row>
    <row r="18" spans="1:6">
      <c r="A18" s="6"/>
      <c r="B18" s="6"/>
      <c r="C18" s="9"/>
      <c r="D18" s="9"/>
      <c r="E18" s="9"/>
      <c r="F18" s="156"/>
    </row>
    <row r="19" spans="1:6">
      <c r="A19" s="149"/>
      <c r="B19" s="6"/>
      <c r="C19" s="9"/>
      <c r="D19" s="9"/>
      <c r="E19" s="9"/>
      <c r="F19" s="156"/>
    </row>
    <row r="20" spans="1:6">
      <c r="A20" s="6"/>
      <c r="B20" s="6"/>
      <c r="C20" s="9"/>
      <c r="D20" s="9"/>
      <c r="E20" s="9"/>
      <c r="F20" s="156"/>
    </row>
    <row r="21" spans="1:6">
      <c r="A21" s="6"/>
      <c r="C21" s="9"/>
      <c r="D21" s="9"/>
      <c r="E21" s="9"/>
      <c r="F21" s="156"/>
    </row>
    <row r="22" spans="1:6">
      <c r="A22" s="6"/>
      <c r="C22" s="9"/>
      <c r="D22" s="9"/>
      <c r="E22" s="9"/>
      <c r="F22" s="156"/>
    </row>
    <row r="23" spans="1:6">
      <c r="A23" s="6"/>
      <c r="C23" s="9"/>
      <c r="D23" s="9"/>
      <c r="E23" s="9"/>
      <c r="F23" s="156"/>
    </row>
    <row r="24" spans="1:6">
      <c r="F24" s="156"/>
    </row>
    <row r="25" spans="1:6">
      <c r="F25" s="156"/>
    </row>
    <row r="26" spans="1:6">
      <c r="F26" s="156"/>
    </row>
    <row r="27" spans="1:6">
      <c r="F27" s="156"/>
    </row>
    <row r="28" spans="1:6">
      <c r="F28" s="156"/>
    </row>
    <row r="29" spans="1:6">
      <c r="F29" s="156"/>
    </row>
    <row r="30" spans="1:6">
      <c r="A30" s="6"/>
      <c r="C30" s="9"/>
      <c r="D30" s="9"/>
      <c r="E30" s="9"/>
      <c r="F30" s="9"/>
    </row>
    <row r="31" spans="1:6">
      <c r="C31" s="9"/>
      <c r="D31" s="9"/>
      <c r="E31" s="9"/>
      <c r="F31" s="9"/>
    </row>
    <row r="32" spans="1:6">
      <c r="C32" s="9"/>
      <c r="D32" s="9"/>
      <c r="E32" s="9"/>
      <c r="F32" s="9"/>
    </row>
    <row r="33" spans="3:6">
      <c r="C33" s="9"/>
      <c r="D33" s="9"/>
      <c r="E33" s="9"/>
      <c r="F33" s="9"/>
    </row>
  </sheetData>
  <hyperlinks>
    <hyperlink ref="A1" location="Índice!A1" display="Voltar" xr:uid="{56BEACEE-5E08-4416-8F99-123EAF0DFF8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E4E8-3287-44EC-AA1F-338DFDB6C079}">
  <sheetPr>
    <tabColor rgb="FF00B0F0"/>
  </sheetPr>
  <dimension ref="A1:EB9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H8" sqref="H8"/>
    </sheetView>
  </sheetViews>
  <sheetFormatPr defaultColWidth="9.42578125" defaultRowHeight="15"/>
  <cols>
    <col min="1" max="1" width="13" style="2" customWidth="1"/>
    <col min="2" max="2" width="8.5703125" style="2" customWidth="1"/>
    <col min="3" max="7" width="15.7109375" style="2" customWidth="1"/>
    <col min="8" max="16384" width="9.42578125" style="2"/>
  </cols>
  <sheetData>
    <row r="1" spans="1:132">
      <c r="A1" s="1" t="s">
        <v>4</v>
      </c>
      <c r="B1" s="1"/>
    </row>
    <row r="2" spans="1:132" ht="6" customHeight="1"/>
    <row r="3" spans="1:132" s="51" customFormat="1" ht="23.25">
      <c r="D3" s="7"/>
      <c r="E3" s="10"/>
      <c r="F3" s="10"/>
      <c r="G3" s="10"/>
      <c r="H3" s="10"/>
      <c r="I3" s="52"/>
      <c r="J3" s="7" t="s">
        <v>0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6" spans="1:132">
      <c r="C6" s="21" t="str">
        <f>Índice!Q34</f>
        <v>Gráfico 8 - Processamento mensal de milho para a produção de etanol, por unidade da federação</v>
      </c>
      <c r="D6" s="3"/>
      <c r="E6" s="3"/>
      <c r="F6" s="3"/>
      <c r="G6" s="3"/>
    </row>
    <row r="8" spans="1:132" ht="30">
      <c r="A8" s="4" t="s">
        <v>30</v>
      </c>
      <c r="C8" s="5" t="s">
        <v>60</v>
      </c>
      <c r="D8" s="5" t="s">
        <v>61</v>
      </c>
      <c r="E8" s="5" t="s">
        <v>62</v>
      </c>
      <c r="F8" s="5" t="s">
        <v>63</v>
      </c>
      <c r="G8" s="5" t="s">
        <v>64</v>
      </c>
    </row>
    <row r="9" spans="1:132" ht="15" customHeight="1">
      <c r="B9" s="4"/>
      <c r="C9" s="210" t="s">
        <v>55</v>
      </c>
      <c r="D9" s="210"/>
      <c r="E9" s="210"/>
      <c r="F9" s="210"/>
      <c r="G9" s="210"/>
    </row>
    <row r="10" spans="1:132">
      <c r="A10" s="24">
        <v>42736</v>
      </c>
      <c r="C10" s="28">
        <v>3.3122457000000001E-2</v>
      </c>
      <c r="D10" s="28">
        <v>0</v>
      </c>
      <c r="E10" s="28">
        <v>1.2315079999999999E-2</v>
      </c>
      <c r="F10" s="28">
        <v>0</v>
      </c>
      <c r="G10" s="28">
        <v>0</v>
      </c>
      <c r="J10" s="11"/>
    </row>
    <row r="11" spans="1:132">
      <c r="A11" s="24">
        <v>42767</v>
      </c>
      <c r="C11" s="28">
        <v>2.7098790000000001E-2</v>
      </c>
      <c r="D11" s="28">
        <v>0</v>
      </c>
      <c r="E11" s="28">
        <v>3.1894077E-2</v>
      </c>
      <c r="F11" s="28">
        <v>0</v>
      </c>
      <c r="G11" s="28">
        <v>0</v>
      </c>
    </row>
    <row r="12" spans="1:132">
      <c r="A12" s="24">
        <v>42795</v>
      </c>
      <c r="C12" s="28">
        <v>2.5266586000000001E-2</v>
      </c>
      <c r="D12" s="28">
        <v>0</v>
      </c>
      <c r="E12" s="28">
        <v>3.3147097E-2</v>
      </c>
      <c r="F12" s="28">
        <v>0</v>
      </c>
      <c r="G12" s="28">
        <v>0</v>
      </c>
    </row>
    <row r="13" spans="1:132">
      <c r="A13" s="24">
        <v>42826</v>
      </c>
      <c r="C13" s="28">
        <v>1.8905330000000001E-2</v>
      </c>
      <c r="D13" s="28">
        <v>0</v>
      </c>
      <c r="E13" s="28">
        <v>1.7815075E-2</v>
      </c>
      <c r="F13" s="28">
        <v>0</v>
      </c>
      <c r="G13" s="28">
        <v>0</v>
      </c>
    </row>
    <row r="14" spans="1:132">
      <c r="A14" s="24">
        <v>42856</v>
      </c>
      <c r="C14" s="28">
        <v>1.6617135999999998E-2</v>
      </c>
      <c r="D14" s="28">
        <v>0</v>
      </c>
      <c r="E14" s="28">
        <v>2.2378363000000002E-2</v>
      </c>
      <c r="F14" s="28">
        <v>0</v>
      </c>
      <c r="G14" s="28">
        <v>0</v>
      </c>
    </row>
    <row r="15" spans="1:132">
      <c r="A15" s="24">
        <v>42887</v>
      </c>
      <c r="C15" s="28">
        <v>1.6847189999999998E-2</v>
      </c>
      <c r="D15" s="28">
        <v>0</v>
      </c>
      <c r="E15" s="28">
        <v>2.5487749000000001E-2</v>
      </c>
      <c r="F15" s="28">
        <v>0</v>
      </c>
      <c r="G15" s="28">
        <v>0</v>
      </c>
    </row>
    <row r="16" spans="1:132">
      <c r="A16" s="24">
        <v>42917</v>
      </c>
      <c r="B16" s="6"/>
      <c r="C16" s="28">
        <v>4.6885197999999996E-2</v>
      </c>
      <c r="D16" s="28">
        <v>0</v>
      </c>
      <c r="E16" s="28">
        <v>3.9891803999999996E-2</v>
      </c>
      <c r="F16" s="28">
        <v>0</v>
      </c>
      <c r="G16" s="28">
        <v>0</v>
      </c>
    </row>
    <row r="17" spans="1:7">
      <c r="A17" s="24">
        <v>42948</v>
      </c>
      <c r="B17" s="6"/>
      <c r="C17" s="28">
        <v>4.1033885999999999E-2</v>
      </c>
      <c r="D17" s="28">
        <v>0</v>
      </c>
      <c r="E17" s="28">
        <v>2.8195501000000001E-2</v>
      </c>
      <c r="F17" s="28">
        <v>0</v>
      </c>
      <c r="G17" s="28">
        <v>0</v>
      </c>
    </row>
    <row r="18" spans="1:7">
      <c r="A18" s="24">
        <v>42979</v>
      </c>
      <c r="B18" s="6"/>
      <c r="C18" s="28">
        <v>8.0970318999999999E-2</v>
      </c>
      <c r="D18" s="28">
        <v>0</v>
      </c>
      <c r="E18" s="28">
        <v>2.3263936000000002E-2</v>
      </c>
      <c r="F18" s="28">
        <v>0</v>
      </c>
      <c r="G18" s="28">
        <v>3.264964E-3</v>
      </c>
    </row>
    <row r="19" spans="1:7">
      <c r="A19" s="24">
        <v>43009</v>
      </c>
      <c r="B19" s="6"/>
      <c r="C19" s="28">
        <v>8.294169500000001E-2</v>
      </c>
      <c r="D19" s="28">
        <v>0</v>
      </c>
      <c r="E19" s="28">
        <v>2.9497196E-2</v>
      </c>
      <c r="F19" s="28">
        <v>0</v>
      </c>
      <c r="G19" s="28">
        <v>3.038663E-3</v>
      </c>
    </row>
    <row r="20" spans="1:7">
      <c r="A20" s="24">
        <v>43040</v>
      </c>
      <c r="B20" s="6"/>
      <c r="C20" s="28">
        <v>8.709376399999999E-2</v>
      </c>
      <c r="D20" s="28">
        <v>0</v>
      </c>
      <c r="E20" s="28">
        <v>3.0275360000000001E-2</v>
      </c>
      <c r="F20" s="28">
        <v>0</v>
      </c>
      <c r="G20" s="28">
        <v>3.3624470000000002E-3</v>
      </c>
    </row>
    <row r="21" spans="1:7">
      <c r="A21" s="24">
        <v>43070</v>
      </c>
      <c r="C21" s="28">
        <v>0.12700847900000001</v>
      </c>
      <c r="D21" s="28">
        <v>0</v>
      </c>
      <c r="E21" s="28">
        <v>4.0112222000000003E-2</v>
      </c>
      <c r="F21" s="28">
        <v>0</v>
      </c>
      <c r="G21" s="28">
        <v>3.0530949999999996E-3</v>
      </c>
    </row>
    <row r="22" spans="1:7">
      <c r="A22" s="24">
        <v>43101</v>
      </c>
      <c r="C22" s="28">
        <v>0.13744401199999998</v>
      </c>
      <c r="D22" s="28">
        <v>0</v>
      </c>
      <c r="E22" s="28">
        <v>4.3882834000000003E-2</v>
      </c>
      <c r="F22" s="28">
        <v>0</v>
      </c>
      <c r="G22" s="28">
        <v>3.8352440000000002E-3</v>
      </c>
    </row>
    <row r="23" spans="1:7">
      <c r="A23" s="24">
        <v>43132</v>
      </c>
      <c r="C23" s="28">
        <v>0.117930195</v>
      </c>
      <c r="D23" s="28">
        <v>0</v>
      </c>
      <c r="E23" s="28">
        <v>4.3856862999999996E-2</v>
      </c>
      <c r="F23" s="28">
        <v>2.3070500000000002E-3</v>
      </c>
      <c r="G23" s="28">
        <v>2.5398550000000002E-3</v>
      </c>
    </row>
    <row r="24" spans="1:7">
      <c r="A24" s="24">
        <v>43160</v>
      </c>
      <c r="C24" s="28">
        <v>0.137124783</v>
      </c>
      <c r="D24" s="28">
        <v>0</v>
      </c>
      <c r="E24" s="28">
        <v>3.3281328999999998E-2</v>
      </c>
      <c r="F24" s="28">
        <v>3.4247199999999996E-3</v>
      </c>
      <c r="G24" s="28">
        <v>7.7402500000000002E-4</v>
      </c>
    </row>
    <row r="25" spans="1:7">
      <c r="A25" s="24">
        <v>43191</v>
      </c>
      <c r="C25" s="28">
        <v>0.13566696</v>
      </c>
      <c r="D25" s="28">
        <v>0</v>
      </c>
      <c r="E25" s="28">
        <v>2.5853722000000003E-2</v>
      </c>
      <c r="F25" s="28">
        <v>0</v>
      </c>
      <c r="G25" s="28">
        <v>1.8806859999999999E-3</v>
      </c>
    </row>
    <row r="26" spans="1:7">
      <c r="A26" s="24">
        <v>43221</v>
      </c>
      <c r="C26" s="28">
        <v>0.11746885</v>
      </c>
      <c r="D26" s="28">
        <v>0</v>
      </c>
      <c r="E26" s="28">
        <v>2.3403042000000002E-2</v>
      </c>
      <c r="F26" s="28">
        <v>0</v>
      </c>
      <c r="G26" s="28">
        <v>3.5949839999999999E-3</v>
      </c>
    </row>
    <row r="27" spans="1:7">
      <c r="A27" s="24">
        <v>43252</v>
      </c>
      <c r="C27" s="28">
        <v>7.8754988999999997E-2</v>
      </c>
      <c r="D27" s="28">
        <v>0</v>
      </c>
      <c r="E27" s="28">
        <v>3.1952504999999999E-2</v>
      </c>
      <c r="F27" s="28">
        <v>0</v>
      </c>
      <c r="G27" s="28">
        <v>1.25435E-3</v>
      </c>
    </row>
    <row r="28" spans="1:7">
      <c r="A28" s="24">
        <v>43282</v>
      </c>
      <c r="C28" s="28">
        <v>7.8862263000000002E-2</v>
      </c>
      <c r="D28" s="28">
        <v>0</v>
      </c>
      <c r="E28" s="28">
        <v>4.9464707999999996E-2</v>
      </c>
      <c r="F28" s="28">
        <v>0</v>
      </c>
      <c r="G28" s="28">
        <v>2.2966370000000002E-3</v>
      </c>
    </row>
    <row r="29" spans="1:7">
      <c r="A29" s="24">
        <v>43313</v>
      </c>
      <c r="C29" s="28">
        <v>8.5969823999999986E-2</v>
      </c>
      <c r="D29" s="28">
        <v>0</v>
      </c>
      <c r="E29" s="28">
        <v>7.2134468999999993E-2</v>
      </c>
      <c r="F29" s="28">
        <v>0</v>
      </c>
      <c r="G29" s="28">
        <v>2.655283E-3</v>
      </c>
    </row>
    <row r="30" spans="1:7">
      <c r="A30" s="24">
        <v>43344</v>
      </c>
      <c r="C30" s="28">
        <v>9.6847880000000011E-2</v>
      </c>
      <c r="D30" s="28">
        <v>0</v>
      </c>
      <c r="E30" s="28">
        <v>4.9194573999999998E-2</v>
      </c>
      <c r="F30" s="28">
        <v>0</v>
      </c>
      <c r="G30" s="28">
        <v>2.7696090000000001E-3</v>
      </c>
    </row>
    <row r="31" spans="1:7">
      <c r="A31" s="24">
        <v>43374</v>
      </c>
      <c r="C31" s="28">
        <v>0.10005871799999999</v>
      </c>
      <c r="D31" s="28">
        <v>0</v>
      </c>
      <c r="E31" s="28">
        <v>5.2817691E-2</v>
      </c>
      <c r="F31" s="28">
        <v>3.1132600000000001E-3</v>
      </c>
      <c r="G31" s="28">
        <v>3.3675110000000001E-3</v>
      </c>
    </row>
    <row r="32" spans="1:7">
      <c r="A32" s="24">
        <v>43405</v>
      </c>
      <c r="C32" s="28">
        <v>0.124724374</v>
      </c>
      <c r="D32" s="28">
        <v>0</v>
      </c>
      <c r="E32" s="28">
        <v>4.5015549000000002E-2</v>
      </c>
      <c r="F32" s="28">
        <v>3.27254E-3</v>
      </c>
      <c r="G32" s="28">
        <v>1.9896240000000002E-3</v>
      </c>
    </row>
    <row r="33" spans="1:7">
      <c r="A33" s="24">
        <v>43435</v>
      </c>
      <c r="C33" s="28">
        <v>0.14427821400000002</v>
      </c>
      <c r="D33" s="28">
        <v>0</v>
      </c>
      <c r="E33" s="28">
        <v>5.8415381000000002E-2</v>
      </c>
      <c r="F33" s="28">
        <v>5.0031400000000005E-3</v>
      </c>
      <c r="G33" s="28">
        <v>3.099507E-3</v>
      </c>
    </row>
    <row r="34" spans="1:7">
      <c r="A34" s="24">
        <v>43466</v>
      </c>
      <c r="C34" s="28">
        <v>0.16119324400000001</v>
      </c>
      <c r="D34" s="28">
        <v>0</v>
      </c>
      <c r="E34" s="28">
        <v>7.2178858999999998E-2</v>
      </c>
      <c r="F34" s="28">
        <v>6.2462500000000001E-3</v>
      </c>
      <c r="G34" s="28">
        <v>3.421777E-3</v>
      </c>
    </row>
    <row r="35" spans="1:7">
      <c r="A35" s="24">
        <v>43497</v>
      </c>
      <c r="C35" s="28">
        <v>0.150205635</v>
      </c>
      <c r="D35" s="28">
        <v>0</v>
      </c>
      <c r="E35" s="28">
        <v>5.1617642999999998E-2</v>
      </c>
      <c r="F35" s="28">
        <v>1.6189500000000001E-3</v>
      </c>
      <c r="G35" s="28">
        <v>3.3792269999999998E-3</v>
      </c>
    </row>
    <row r="36" spans="1:7">
      <c r="A36" s="24">
        <v>43525</v>
      </c>
      <c r="C36" s="28">
        <v>0.20280540400000002</v>
      </c>
      <c r="D36" s="28">
        <v>0</v>
      </c>
      <c r="E36" s="28">
        <v>3.9025493000000001E-2</v>
      </c>
      <c r="F36" s="28">
        <v>4.5851099999999999E-3</v>
      </c>
      <c r="G36" s="28">
        <v>3.233901E-3</v>
      </c>
    </row>
    <row r="37" spans="1:7">
      <c r="A37" s="24">
        <v>43556</v>
      </c>
      <c r="C37" s="28">
        <v>0.184103092</v>
      </c>
      <c r="D37" s="28">
        <v>0</v>
      </c>
      <c r="E37" s="28">
        <v>5.9112034000000001E-2</v>
      </c>
      <c r="F37" s="28">
        <v>7.19442E-3</v>
      </c>
      <c r="G37" s="28">
        <v>3.0807069999999998E-3</v>
      </c>
    </row>
    <row r="38" spans="1:7">
      <c r="A38" s="24">
        <v>43586</v>
      </c>
      <c r="C38" s="28">
        <v>0.19349034099999998</v>
      </c>
      <c r="D38" s="28">
        <v>0</v>
      </c>
      <c r="E38" s="28">
        <v>5.3011807000000001E-2</v>
      </c>
      <c r="F38" s="28">
        <v>1.0762280000000001E-2</v>
      </c>
      <c r="G38" s="28">
        <v>7.5903280000000004E-3</v>
      </c>
    </row>
    <row r="39" spans="1:7">
      <c r="A39" s="24">
        <v>43617</v>
      </c>
      <c r="C39" s="28">
        <v>0.17088167999999998</v>
      </c>
      <c r="D39" s="28">
        <v>0</v>
      </c>
      <c r="E39" s="28">
        <v>5.2748118000000004E-2</v>
      </c>
      <c r="F39" s="28">
        <v>1.0833280000000001E-2</v>
      </c>
      <c r="G39" s="28">
        <v>3.9900859999999995E-3</v>
      </c>
    </row>
    <row r="40" spans="1:7">
      <c r="A40" s="24">
        <v>43647</v>
      </c>
      <c r="C40" s="28">
        <v>0.175058519</v>
      </c>
      <c r="D40" s="28">
        <v>0</v>
      </c>
      <c r="E40" s="28">
        <v>7.6221523999999999E-2</v>
      </c>
      <c r="F40" s="28">
        <v>5.0109880000000001E-3</v>
      </c>
      <c r="G40" s="28">
        <v>4.2609880000000003E-3</v>
      </c>
    </row>
    <row r="41" spans="1:7">
      <c r="A41" s="24">
        <v>43678</v>
      </c>
      <c r="C41" s="28">
        <v>0.18027961200000001</v>
      </c>
      <c r="D41" s="28">
        <v>0</v>
      </c>
      <c r="E41" s="28">
        <v>6.6501468999999994E-2</v>
      </c>
      <c r="F41" s="28">
        <v>8.0227400000000004E-3</v>
      </c>
      <c r="G41" s="28">
        <v>3.254088E-3</v>
      </c>
    </row>
    <row r="42" spans="1:7">
      <c r="A42" s="24">
        <v>43709</v>
      </c>
      <c r="C42" s="28">
        <v>0.25373238599999998</v>
      </c>
      <c r="D42" s="28">
        <v>0</v>
      </c>
      <c r="E42" s="28">
        <v>3.7214365999999999E-2</v>
      </c>
      <c r="F42" s="28">
        <v>5.6018379999999996E-3</v>
      </c>
      <c r="G42" s="28">
        <v>5.4247729999999999E-3</v>
      </c>
    </row>
    <row r="43" spans="1:7">
      <c r="A43" s="24">
        <v>43739</v>
      </c>
      <c r="C43" s="28">
        <v>0.26645949599999996</v>
      </c>
      <c r="D43" s="28">
        <v>0</v>
      </c>
      <c r="E43" s="28">
        <v>4.1730110000000001E-2</v>
      </c>
      <c r="F43" s="28">
        <v>6.7570299999999998E-3</v>
      </c>
      <c r="G43" s="28">
        <v>4.8356199999999997E-3</v>
      </c>
    </row>
    <row r="44" spans="1:7">
      <c r="A44" s="24">
        <v>43770</v>
      </c>
      <c r="C44" s="28">
        <v>0.28041268499999999</v>
      </c>
      <c r="D44" s="28">
        <v>0</v>
      </c>
      <c r="E44" s="28">
        <v>6.1653262E-2</v>
      </c>
      <c r="F44" s="28">
        <v>1.032808E-2</v>
      </c>
      <c r="G44" s="28">
        <v>7.5015249999999993E-3</v>
      </c>
    </row>
    <row r="45" spans="1:7">
      <c r="A45" s="24">
        <v>43800</v>
      </c>
      <c r="C45" s="28">
        <v>0.29893821799999998</v>
      </c>
      <c r="D45" s="28">
        <v>0</v>
      </c>
      <c r="E45" s="28">
        <v>0.110350902</v>
      </c>
      <c r="F45" s="28">
        <v>1.132065E-2</v>
      </c>
      <c r="G45" s="28">
        <v>4.2969189999999997E-3</v>
      </c>
    </row>
    <row r="46" spans="1:7">
      <c r="A46" s="24">
        <v>43831</v>
      </c>
      <c r="C46" s="28">
        <v>0.31503525599999999</v>
      </c>
      <c r="D46" s="28">
        <v>0</v>
      </c>
      <c r="E46" s="28">
        <v>0.12052270699999999</v>
      </c>
      <c r="F46" s="28">
        <v>1.446474E-2</v>
      </c>
      <c r="G46" s="28">
        <v>4.9166440000000004E-3</v>
      </c>
    </row>
    <row r="47" spans="1:7">
      <c r="A47" s="24">
        <v>43862</v>
      </c>
      <c r="C47" s="28">
        <v>0.29072347199999998</v>
      </c>
      <c r="D47" s="28">
        <v>0</v>
      </c>
      <c r="E47" s="28">
        <v>0.127470632</v>
      </c>
      <c r="F47" s="28">
        <v>1.300926E-2</v>
      </c>
      <c r="G47" s="28">
        <v>5.358949E-3</v>
      </c>
    </row>
    <row r="48" spans="1:7">
      <c r="A48" s="24">
        <v>43891</v>
      </c>
      <c r="C48" s="28">
        <v>0.356494282</v>
      </c>
      <c r="D48" s="28">
        <v>0</v>
      </c>
      <c r="E48" s="28">
        <v>0.12097144500000001</v>
      </c>
      <c r="F48" s="28">
        <v>7.4408100000000008E-3</v>
      </c>
      <c r="G48" s="28">
        <v>5.7217200000000005E-3</v>
      </c>
    </row>
    <row r="49" spans="1:7">
      <c r="A49" s="24">
        <v>43922</v>
      </c>
      <c r="C49" s="28">
        <v>0.34248028800000002</v>
      </c>
      <c r="D49" s="28">
        <v>0</v>
      </c>
      <c r="E49" s="28">
        <v>5.014217E-2</v>
      </c>
      <c r="F49" s="28">
        <v>2.0020699999999999E-3</v>
      </c>
      <c r="G49" s="28">
        <v>4.3978209999999997E-3</v>
      </c>
    </row>
    <row r="50" spans="1:7">
      <c r="A50" s="24">
        <v>43952</v>
      </c>
      <c r="C50" s="28">
        <v>0.30319871300000001</v>
      </c>
      <c r="D50" s="28">
        <v>0</v>
      </c>
      <c r="E50" s="28">
        <v>2.4823044999999998E-2</v>
      </c>
      <c r="F50" s="28">
        <v>9.1921000000000006E-4</v>
      </c>
      <c r="G50" s="28">
        <v>1.0000000000000001E-9</v>
      </c>
    </row>
    <row r="51" spans="1:7">
      <c r="A51" s="24">
        <v>43983</v>
      </c>
      <c r="C51" s="28">
        <v>0.34185025799999996</v>
      </c>
      <c r="D51" s="28">
        <v>0</v>
      </c>
      <c r="E51" s="28">
        <v>4.3557733999999994E-2</v>
      </c>
      <c r="F51" s="28">
        <v>1.3361320000000001E-3</v>
      </c>
      <c r="G51" s="28">
        <v>5.6548729999999995E-3</v>
      </c>
    </row>
    <row r="52" spans="1:7">
      <c r="A52" s="24">
        <v>44013</v>
      </c>
      <c r="C52" s="28">
        <v>0.37338999</v>
      </c>
      <c r="D52" s="28">
        <v>0</v>
      </c>
      <c r="E52" s="28">
        <v>0.118864135</v>
      </c>
      <c r="F52" s="28">
        <v>1.0049780000000001E-2</v>
      </c>
      <c r="G52" s="28">
        <v>4.5635739999999999E-3</v>
      </c>
    </row>
    <row r="53" spans="1:7">
      <c r="A53" s="24">
        <v>44044</v>
      </c>
      <c r="C53" s="28">
        <v>0.37290519699999997</v>
      </c>
      <c r="D53" s="28">
        <v>0</v>
      </c>
      <c r="E53" s="28">
        <v>0.103950828</v>
      </c>
      <c r="F53" s="28">
        <v>1.656904E-2</v>
      </c>
      <c r="G53" s="28">
        <v>5.6773359999999998E-3</v>
      </c>
    </row>
    <row r="54" spans="1:7">
      <c r="A54" s="24">
        <v>44075</v>
      </c>
      <c r="C54" s="28">
        <v>0.47166821399999997</v>
      </c>
      <c r="D54" s="28">
        <v>0</v>
      </c>
      <c r="E54" s="28">
        <v>7.9702887E-2</v>
      </c>
      <c r="F54" s="28">
        <v>1.620214E-2</v>
      </c>
      <c r="G54" s="28">
        <v>3.6971309999999998E-3</v>
      </c>
    </row>
    <row r="55" spans="1:7">
      <c r="A55" s="24">
        <v>44105</v>
      </c>
      <c r="C55" s="28">
        <v>0.49278750900000001</v>
      </c>
      <c r="D55" s="28">
        <v>0</v>
      </c>
      <c r="E55" s="28">
        <v>8.6171129999999999E-2</v>
      </c>
      <c r="F55" s="28">
        <v>7.9177499999999994E-3</v>
      </c>
      <c r="G55" s="28">
        <v>1.0000000000000001E-9</v>
      </c>
    </row>
    <row r="56" spans="1:7">
      <c r="A56" s="24">
        <v>44136</v>
      </c>
      <c r="C56" s="28">
        <v>0.44584766300000001</v>
      </c>
      <c r="D56" s="28">
        <v>0</v>
      </c>
      <c r="E56" s="28">
        <v>8.9306501999999996E-2</v>
      </c>
      <c r="F56" s="28">
        <v>1.0570398999999999E-2</v>
      </c>
      <c r="G56" s="28">
        <v>3.0921570000000003E-3</v>
      </c>
    </row>
    <row r="57" spans="1:7">
      <c r="A57" s="24">
        <v>44166</v>
      </c>
      <c r="C57" s="28">
        <v>0.46235691899999998</v>
      </c>
      <c r="D57" s="28">
        <v>0</v>
      </c>
      <c r="E57" s="28">
        <v>8.5073223000000003E-2</v>
      </c>
      <c r="F57" s="28">
        <v>0</v>
      </c>
      <c r="G57" s="28">
        <v>1.1978330000000001E-3</v>
      </c>
    </row>
    <row r="58" spans="1:7">
      <c r="A58" s="24">
        <v>44197</v>
      </c>
      <c r="C58" s="28">
        <v>0.47615459900000001</v>
      </c>
      <c r="D58" s="28">
        <v>0</v>
      </c>
      <c r="E58" s="28">
        <v>7.8307269999999998E-2</v>
      </c>
      <c r="F58" s="28">
        <v>0</v>
      </c>
      <c r="G58" s="28">
        <v>2.0000000000000001E-9</v>
      </c>
    </row>
    <row r="59" spans="1:7">
      <c r="A59" s="24">
        <v>44228</v>
      </c>
      <c r="C59" s="28">
        <v>0.38792238099999998</v>
      </c>
      <c r="D59" s="28">
        <v>0</v>
      </c>
      <c r="E59" s="28">
        <v>7.6554967000000002E-2</v>
      </c>
      <c r="F59" s="28">
        <v>6.3304899999999994E-3</v>
      </c>
      <c r="G59" s="28">
        <v>2.4626560000000001E-3</v>
      </c>
    </row>
    <row r="60" spans="1:7">
      <c r="A60" s="24">
        <v>44256</v>
      </c>
      <c r="C60" s="28">
        <v>0.52891024799999997</v>
      </c>
      <c r="D60" s="28">
        <v>0</v>
      </c>
      <c r="E60" s="28">
        <v>8.2230287999999999E-2</v>
      </c>
      <c r="F60" s="28">
        <v>5.2102200000000006E-3</v>
      </c>
      <c r="G60" s="28">
        <v>5.5158459999999996E-3</v>
      </c>
    </row>
    <row r="61" spans="1:7">
      <c r="A61" s="24">
        <v>44287</v>
      </c>
      <c r="C61" s="28">
        <v>0.47593828700000002</v>
      </c>
      <c r="D61" s="28">
        <v>0</v>
      </c>
      <c r="E61" s="28">
        <v>6.4620070000000002E-2</v>
      </c>
      <c r="F61" s="28">
        <v>8.7471799999999991E-4</v>
      </c>
      <c r="G61" s="28">
        <v>2.764075E-3</v>
      </c>
    </row>
    <row r="62" spans="1:7">
      <c r="A62" s="24">
        <v>44317</v>
      </c>
      <c r="C62" s="28">
        <v>0.45843203199999999</v>
      </c>
      <c r="D62" s="28">
        <v>0</v>
      </c>
      <c r="E62" s="28">
        <v>6.9789210000000004E-2</v>
      </c>
      <c r="F62" s="28">
        <v>0</v>
      </c>
      <c r="G62" s="28">
        <v>2.40626E-4</v>
      </c>
    </row>
    <row r="63" spans="1:7">
      <c r="A63" s="24">
        <v>44348</v>
      </c>
      <c r="C63" s="28">
        <v>0.51048498499999995</v>
      </c>
      <c r="D63" s="28">
        <v>0</v>
      </c>
      <c r="E63" s="28">
        <v>6.3398650000000001E-2</v>
      </c>
      <c r="F63" s="28">
        <v>2.2094000000000003E-3</v>
      </c>
      <c r="G63" s="28">
        <v>1.394663E-3</v>
      </c>
    </row>
    <row r="64" spans="1:7">
      <c r="A64" s="24">
        <v>44378</v>
      </c>
      <c r="C64" s="28">
        <v>0.60053529399999994</v>
      </c>
      <c r="D64" s="28">
        <v>0</v>
      </c>
      <c r="E64" s="28">
        <v>9.2789956000000007E-2</v>
      </c>
      <c r="F64" s="28">
        <v>3.7573090000000003E-3</v>
      </c>
      <c r="G64" s="28">
        <v>1.8089619999999999E-3</v>
      </c>
    </row>
    <row r="65" spans="1:7">
      <c r="A65" s="24">
        <v>44409</v>
      </c>
      <c r="C65" s="28">
        <v>0.61390102099999999</v>
      </c>
      <c r="D65" s="28">
        <v>0</v>
      </c>
      <c r="E65" s="28">
        <v>9.5167678000000006E-2</v>
      </c>
      <c r="F65" s="28">
        <v>3.5379810000000004E-3</v>
      </c>
      <c r="G65" s="28">
        <v>2.4786109999999999E-3</v>
      </c>
    </row>
    <row r="66" spans="1:7">
      <c r="A66" s="24">
        <v>44440</v>
      </c>
      <c r="C66" s="28">
        <v>0.62630802800000007</v>
      </c>
      <c r="D66" s="28">
        <v>0</v>
      </c>
      <c r="E66" s="28">
        <v>8.3486619999999997E-2</v>
      </c>
      <c r="F66" s="28">
        <v>8.1007549999999994E-3</v>
      </c>
      <c r="G66" s="28">
        <v>1.321865E-3</v>
      </c>
    </row>
    <row r="67" spans="1:7">
      <c r="A67" s="24">
        <v>44470</v>
      </c>
      <c r="C67" s="28">
        <v>0.63251114899999994</v>
      </c>
      <c r="D67" s="28">
        <v>0</v>
      </c>
      <c r="E67" s="28">
        <v>8.6348352000000003E-2</v>
      </c>
      <c r="F67" s="28">
        <v>2.5099989999999997E-3</v>
      </c>
      <c r="G67" s="28">
        <v>2.0000000000000001E-9</v>
      </c>
    </row>
    <row r="68" spans="1:7">
      <c r="A68" s="24">
        <v>44501</v>
      </c>
      <c r="C68" s="28">
        <v>0.59825826100000001</v>
      </c>
      <c r="D68" s="28">
        <v>0</v>
      </c>
      <c r="E68" s="28">
        <v>0.110363298</v>
      </c>
      <c r="F68" s="28">
        <v>7.0336999999999995E-3</v>
      </c>
      <c r="G68" s="28">
        <v>2.7240260000000001E-3</v>
      </c>
    </row>
    <row r="69" spans="1:7">
      <c r="A69" s="24">
        <v>44531</v>
      </c>
      <c r="C69" s="28">
        <v>0.61286018200000003</v>
      </c>
      <c r="D69" s="28">
        <v>0</v>
      </c>
      <c r="E69" s="28">
        <v>0.109486737</v>
      </c>
      <c r="F69" s="28">
        <v>9.9069220000000003E-3</v>
      </c>
      <c r="G69" s="28">
        <v>5.6054999999999998E-5</v>
      </c>
    </row>
    <row r="70" spans="1:7">
      <c r="A70" s="24">
        <v>44562</v>
      </c>
      <c r="C70" s="28">
        <v>0.60541109900000001</v>
      </c>
      <c r="D70" s="28">
        <v>0</v>
      </c>
      <c r="E70" s="28">
        <v>7.484433900000001E-2</v>
      </c>
      <c r="F70" s="28">
        <v>1.0130650999999999E-2</v>
      </c>
      <c r="G70" s="28">
        <v>1.8847260000000002E-3</v>
      </c>
    </row>
    <row r="71" spans="1:7">
      <c r="A71" s="24">
        <v>44593</v>
      </c>
      <c r="C71" s="28">
        <v>0.54416656399999996</v>
      </c>
      <c r="D71" s="28">
        <v>0</v>
      </c>
      <c r="E71" s="28">
        <v>6.5585050000000006E-2</v>
      </c>
      <c r="F71" s="28">
        <v>8.5903230000000004E-3</v>
      </c>
      <c r="G71" s="28">
        <v>1.468212E-3</v>
      </c>
    </row>
    <row r="72" spans="1:7">
      <c r="A72" s="24">
        <v>44621</v>
      </c>
      <c r="C72" s="28">
        <v>0.58649452000000002</v>
      </c>
      <c r="D72" s="28">
        <v>0</v>
      </c>
      <c r="E72" s="28">
        <v>9.648567999999999E-2</v>
      </c>
      <c r="F72" s="28">
        <v>9.0349000000000002E-3</v>
      </c>
      <c r="G72" s="28">
        <v>2.5594009999999998E-3</v>
      </c>
    </row>
    <row r="73" spans="1:7">
      <c r="A73" s="24">
        <v>44652</v>
      </c>
      <c r="C73" s="28">
        <v>0.60727579099999995</v>
      </c>
      <c r="D73" s="28">
        <v>0</v>
      </c>
      <c r="E73" s="28">
        <v>7.3346221999999989E-2</v>
      </c>
      <c r="F73" s="28">
        <v>2.36696E-3</v>
      </c>
      <c r="G73" s="28">
        <v>0</v>
      </c>
    </row>
    <row r="74" spans="1:7">
      <c r="A74" s="24">
        <v>44682</v>
      </c>
      <c r="C74" s="28">
        <v>0.59977715500000006</v>
      </c>
      <c r="D74" s="28">
        <v>3.0183533999999998E-2</v>
      </c>
      <c r="E74" s="28">
        <v>8.3847000000000005E-2</v>
      </c>
      <c r="F74" s="28">
        <v>4.0976509999999999E-3</v>
      </c>
      <c r="G74" s="28">
        <v>9.9609099999999995E-4</v>
      </c>
    </row>
    <row r="75" spans="1:7">
      <c r="A75" s="24">
        <v>44713</v>
      </c>
      <c r="C75" s="28">
        <v>0.60860027999999999</v>
      </c>
      <c r="D75" s="28">
        <v>0.141319994</v>
      </c>
      <c r="E75" s="28">
        <v>9.4758320000000007E-2</v>
      </c>
      <c r="F75" s="28">
        <v>7.1480279999999998E-3</v>
      </c>
      <c r="G75" s="28">
        <v>0</v>
      </c>
    </row>
    <row r="76" spans="1:7">
      <c r="A76" s="24">
        <v>44743</v>
      </c>
      <c r="C76" s="28">
        <v>0.63227751899999995</v>
      </c>
      <c r="D76" s="28">
        <v>9.0930311999999999E-2</v>
      </c>
      <c r="E76" s="28">
        <v>9.7193026000000002E-2</v>
      </c>
      <c r="F76" s="28">
        <v>4.3777600000000002E-4</v>
      </c>
      <c r="G76" s="28">
        <v>0</v>
      </c>
    </row>
    <row r="77" spans="1:7">
      <c r="A77" s="24">
        <v>44774</v>
      </c>
      <c r="C77" s="28">
        <v>0.60407952800000009</v>
      </c>
      <c r="D77" s="28">
        <v>0.14453577400000001</v>
      </c>
      <c r="E77" s="28">
        <v>0.102810821</v>
      </c>
      <c r="F77" s="28">
        <v>5.1940450000000004E-3</v>
      </c>
      <c r="G77" s="28">
        <v>2.845813E-3</v>
      </c>
    </row>
    <row r="78" spans="1:7">
      <c r="A78" s="24">
        <v>44805</v>
      </c>
      <c r="C78" s="28">
        <v>0.68734041700000004</v>
      </c>
      <c r="D78" s="28">
        <v>0.17130709299999999</v>
      </c>
      <c r="E78" s="28">
        <v>8.2277744E-2</v>
      </c>
      <c r="F78" s="28">
        <v>1.2444939999999999E-3</v>
      </c>
      <c r="G78" s="28">
        <v>3.8165909999999998E-3</v>
      </c>
    </row>
    <row r="79" spans="1:7">
      <c r="A79" s="24">
        <v>44835</v>
      </c>
      <c r="C79" s="28">
        <v>0.71676720499999991</v>
      </c>
      <c r="D79" s="28">
        <v>0.16887943100000002</v>
      </c>
      <c r="E79" s="28">
        <v>7.7446913000000006E-2</v>
      </c>
      <c r="F79" s="28">
        <v>2.4904189999999998E-3</v>
      </c>
      <c r="G79" s="28">
        <v>2.9635880000000001E-3</v>
      </c>
    </row>
    <row r="80" spans="1:7">
      <c r="A80" s="24">
        <v>44866</v>
      </c>
      <c r="C80" s="28">
        <v>0.65035012000000003</v>
      </c>
      <c r="D80" s="28">
        <v>0.16945094799999999</v>
      </c>
      <c r="E80" s="28">
        <v>7.3964297000000012E-2</v>
      </c>
      <c r="F80" s="28">
        <v>1.2674100000000001E-3</v>
      </c>
      <c r="G80" s="28">
        <v>2.046488E-3</v>
      </c>
    </row>
    <row r="81" spans="1:7">
      <c r="A81" s="24">
        <v>44896</v>
      </c>
      <c r="C81" s="28">
        <v>0.64771962199999999</v>
      </c>
      <c r="D81" s="28">
        <v>0.175179522</v>
      </c>
      <c r="E81" s="28">
        <v>8.5971721000000001E-2</v>
      </c>
      <c r="F81" s="28">
        <v>2.725627E-3</v>
      </c>
      <c r="G81" s="28">
        <v>1.441842E-3</v>
      </c>
    </row>
    <row r="82" spans="1:7">
      <c r="A82" s="24">
        <v>44927</v>
      </c>
      <c r="C82" s="28">
        <v>0.64576095700000002</v>
      </c>
      <c r="D82" s="28">
        <v>0.17657442199999998</v>
      </c>
      <c r="E82" s="28">
        <v>9.2732579999999995E-2</v>
      </c>
      <c r="F82" s="28">
        <v>8.3606650000000015E-3</v>
      </c>
      <c r="G82" s="28">
        <v>3.3093249999999997E-3</v>
      </c>
    </row>
    <row r="83" spans="1:7">
      <c r="A83" s="24">
        <v>44958</v>
      </c>
      <c r="C83" s="28">
        <v>0.59488098300000003</v>
      </c>
      <c r="D83" s="28">
        <v>0.15600233799999999</v>
      </c>
      <c r="E83" s="28">
        <v>5.6678258000000002E-2</v>
      </c>
      <c r="F83" s="28">
        <v>9.6243749999999993E-3</v>
      </c>
      <c r="G83" s="28">
        <v>1.3369429999999999E-3</v>
      </c>
    </row>
    <row r="84" spans="1:7">
      <c r="A84" s="24">
        <v>44986</v>
      </c>
      <c r="C84" s="28">
        <v>0.72051633200000009</v>
      </c>
      <c r="D84" s="28">
        <v>0.173684069</v>
      </c>
      <c r="E84" s="28">
        <v>0.11684406600000001</v>
      </c>
      <c r="F84" s="28">
        <v>0</v>
      </c>
      <c r="G84" s="28">
        <v>1.7093520000000001E-3</v>
      </c>
    </row>
    <row r="85" spans="1:7">
      <c r="A85" s="24">
        <v>45017</v>
      </c>
      <c r="C85" s="28">
        <v>0.69429997900000007</v>
      </c>
      <c r="D85" s="28">
        <v>0.16768581599999999</v>
      </c>
      <c r="E85" s="28">
        <v>0.12934774000000002</v>
      </c>
      <c r="F85" s="28">
        <v>1.25362E-3</v>
      </c>
      <c r="G85" s="28">
        <v>2.2419380000000002E-3</v>
      </c>
    </row>
    <row r="86" spans="1:7">
      <c r="A86" s="24">
        <v>45047</v>
      </c>
      <c r="C86" s="28">
        <v>0.83273405599999994</v>
      </c>
      <c r="D86" s="28">
        <v>0.17431530200000001</v>
      </c>
      <c r="E86" s="28">
        <v>0.13158012199999999</v>
      </c>
      <c r="F86" s="28">
        <v>4.9612709999999997E-3</v>
      </c>
      <c r="G86" s="28">
        <v>1.342223E-3</v>
      </c>
    </row>
    <row r="87" spans="1:7">
      <c r="A87" s="24">
        <v>45078</v>
      </c>
      <c r="C87" s="28">
        <v>0.82156136000000002</v>
      </c>
      <c r="D87" s="28">
        <v>0.167650725</v>
      </c>
      <c r="E87" s="28">
        <v>0.134211465</v>
      </c>
      <c r="F87" s="28">
        <v>2.8671320000000001E-3</v>
      </c>
      <c r="G87" s="28">
        <v>1.3821199999999999E-3</v>
      </c>
    </row>
    <row r="88" spans="1:7">
      <c r="A88" s="24">
        <v>45108</v>
      </c>
      <c r="C88" s="28">
        <v>0.84632741200000006</v>
      </c>
      <c r="D88" s="28">
        <v>0.181128646</v>
      </c>
      <c r="E88" s="28">
        <v>0.151192364</v>
      </c>
      <c r="F88" s="28">
        <v>2.579118E-3</v>
      </c>
      <c r="G88" s="28">
        <v>1.5793409999999999E-3</v>
      </c>
    </row>
    <row r="89" spans="1:7">
      <c r="A89" s="24">
        <v>45139</v>
      </c>
      <c r="C89" s="28">
        <v>0.83477074299999998</v>
      </c>
      <c r="D89" s="28">
        <v>0.18053508400000001</v>
      </c>
      <c r="E89" s="28">
        <v>0.14595392800000001</v>
      </c>
      <c r="F89" s="28">
        <v>4.947669E-3</v>
      </c>
      <c r="G89" s="28">
        <v>1.449222E-3</v>
      </c>
    </row>
    <row r="90" spans="1:7">
      <c r="A90" s="24">
        <v>45170</v>
      </c>
      <c r="C90" s="28">
        <v>0.84362093199999999</v>
      </c>
      <c r="D90" s="28">
        <v>0.17612007300000002</v>
      </c>
      <c r="E90" s="28">
        <v>0.153011652</v>
      </c>
      <c r="F90" s="28">
        <v>7.310408E-3</v>
      </c>
      <c r="G90" s="28">
        <v>2.6141439999999997E-3</v>
      </c>
    </row>
    <row r="91" spans="1:7">
      <c r="A91" s="24">
        <v>45200</v>
      </c>
      <c r="C91" s="28">
        <v>0.88833532299999995</v>
      </c>
      <c r="D91" s="28">
        <v>0.17857263300000001</v>
      </c>
      <c r="E91" s="28">
        <v>0.14626499600000001</v>
      </c>
      <c r="F91" s="28">
        <v>4.2732769999999998E-3</v>
      </c>
      <c r="G91" s="28">
        <v>2.8489560000000001E-3</v>
      </c>
    </row>
    <row r="92" spans="1:7">
      <c r="A92" s="24">
        <v>45231</v>
      </c>
      <c r="C92" s="28">
        <v>0.86647679399999999</v>
      </c>
      <c r="D92" s="28">
        <v>0.171401094</v>
      </c>
      <c r="E92" s="28">
        <v>0.16221943599999999</v>
      </c>
      <c r="F92" s="28">
        <v>7.3494889999999998E-3</v>
      </c>
      <c r="G92" s="28">
        <v>3.0521139999999999E-3</v>
      </c>
    </row>
    <row r="93" spans="1:7">
      <c r="A93" s="24">
        <v>45261</v>
      </c>
      <c r="C93" s="28">
        <v>0.914574687</v>
      </c>
      <c r="D93" s="28">
        <v>0.17143644500000002</v>
      </c>
      <c r="E93" s="28">
        <v>0.17715588800000001</v>
      </c>
      <c r="F93" s="28">
        <v>6.4628029999999996E-3</v>
      </c>
      <c r="G93" s="28">
        <v>2.1395450000000001E-3</v>
      </c>
    </row>
  </sheetData>
  <mergeCells count="1">
    <mergeCell ref="C9:G9"/>
  </mergeCells>
  <hyperlinks>
    <hyperlink ref="A1" location="Índice!A1" display="Voltar" xr:uid="{79B74819-6BC1-4DA7-A4D5-DC584FAE56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834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ac322c95fd5a9c140980b05a7ba8588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4b548f53be00c0c948c8bce226297b26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C9D54-72F0-441E-AF18-67A22FE25749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90d2e0e-7d4b-4233-8d03-ea1042274c92"/>
    <ds:schemaRef ds:uri="6eb8d705-1654-40ce-82c3-0856b054da8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8E9FDD-E9BF-4D1E-AE1B-B33796DA9DB4}"/>
</file>

<file path=customXml/itemProps3.xml><?xml version="1.0" encoding="utf-8"?>
<ds:datastoreItem xmlns:ds="http://schemas.openxmlformats.org/officeDocument/2006/customXml" ds:itemID="{2DF5E1AB-8A0B-4938-A3AA-E764514C2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61</vt:i4>
      </vt:variant>
      <vt:variant>
        <vt:lpstr>Intervalos Nomeados</vt:lpstr>
      </vt:variant>
      <vt:variant>
        <vt:i4>209</vt:i4>
      </vt:variant>
    </vt:vector>
  </HeadingPairs>
  <TitlesOfParts>
    <vt:vector size="270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A-21</vt:lpstr>
      <vt:lpstr>A-22</vt:lpstr>
      <vt:lpstr>A-23</vt:lpstr>
      <vt:lpstr>A-24</vt:lpstr>
      <vt:lpstr>A-25</vt:lpstr>
      <vt:lpstr>A-26</vt:lpstr>
      <vt:lpstr>A-27</vt:lpstr>
      <vt:lpstr>A-28</vt:lpstr>
      <vt:lpstr>A-29</vt:lpstr>
      <vt:lpstr>A-30</vt:lpstr>
      <vt:lpstr>A-31</vt:lpstr>
      <vt:lpstr>A-32</vt:lpstr>
      <vt:lpstr>A-33</vt:lpstr>
      <vt:lpstr>A-34</vt:lpstr>
      <vt:lpstr>A-35</vt:lpstr>
      <vt:lpstr>A-36</vt:lpstr>
      <vt:lpstr>A-37</vt:lpstr>
      <vt:lpstr>A-38</vt:lpstr>
      <vt:lpstr>A-39</vt:lpstr>
      <vt:lpstr>A-40</vt:lpstr>
      <vt:lpstr>A-41</vt:lpstr>
      <vt:lpstr>A-42</vt:lpstr>
      <vt:lpstr>A-43</vt:lpstr>
      <vt:lpstr>A-44</vt:lpstr>
      <vt:lpstr>A-45</vt:lpstr>
      <vt:lpstr>A-46</vt:lpstr>
      <vt:lpstr>A-47</vt:lpstr>
      <vt:lpstr>A-48</vt:lpstr>
      <vt:lpstr>A-49</vt:lpstr>
      <vt:lpstr>A-50</vt:lpstr>
      <vt:lpstr>A-51</vt:lpstr>
      <vt:lpstr>A-52</vt:lpstr>
      <vt:lpstr>A-53</vt:lpstr>
      <vt:lpstr>A-54</vt:lpstr>
      <vt:lpstr>A-55</vt:lpstr>
      <vt:lpstr>A-56</vt:lpstr>
      <vt:lpstr>A-57</vt:lpstr>
      <vt:lpstr>A-58</vt:lpstr>
      <vt:lpstr>A-59</vt:lpstr>
      <vt:lpstr>A-60</vt:lpstr>
      <vt:lpstr>'A-10'!_Ref11750161</vt:lpstr>
      <vt:lpstr>'A-15'!_Ref11750161</vt:lpstr>
      <vt:lpstr>'A-25'!_Ref11750161</vt:lpstr>
      <vt:lpstr>'A-26'!_Ref11750161</vt:lpstr>
      <vt:lpstr>'A-27'!_Ref11750161</vt:lpstr>
      <vt:lpstr>'A-29'!_Ref11750161</vt:lpstr>
      <vt:lpstr>'A-30'!_Ref11750161</vt:lpstr>
      <vt:lpstr>'A-31'!_Ref11750161</vt:lpstr>
      <vt:lpstr>'A-32'!_Ref11750161</vt:lpstr>
      <vt:lpstr>'A-33'!_Ref11750161</vt:lpstr>
      <vt:lpstr>'A-34'!_Ref11750161</vt:lpstr>
      <vt:lpstr>'A-35'!_Ref11750161</vt:lpstr>
      <vt:lpstr>'A-36'!_Ref11750161</vt:lpstr>
      <vt:lpstr>'A-37'!_Ref11750161</vt:lpstr>
      <vt:lpstr>'A-38'!_Ref11750161</vt:lpstr>
      <vt:lpstr>'A-39'!_Ref11750161</vt:lpstr>
      <vt:lpstr>'A-41'!_Ref11750161</vt:lpstr>
      <vt:lpstr>'A-42'!_Ref11750161</vt:lpstr>
      <vt:lpstr>'A-43'!_Ref11750161</vt:lpstr>
      <vt:lpstr>'A-44'!_Ref11750161</vt:lpstr>
      <vt:lpstr>'A-45'!_Ref11750161</vt:lpstr>
      <vt:lpstr>'A-46'!_Ref11750161</vt:lpstr>
      <vt:lpstr>'A-47'!_Ref11750161</vt:lpstr>
      <vt:lpstr>'A-48'!_Ref11750161</vt:lpstr>
      <vt:lpstr>'A-50'!_Ref11750161</vt:lpstr>
      <vt:lpstr>'A-51'!_Ref11750161</vt:lpstr>
      <vt:lpstr>'A-52'!_Ref11750161</vt:lpstr>
      <vt:lpstr>'A-53'!_Ref11750161</vt:lpstr>
      <vt:lpstr>'A-54'!_Ref11750161</vt:lpstr>
      <vt:lpstr>'A-55'!_Ref11750161</vt:lpstr>
      <vt:lpstr>'A-56'!_Ref11750161</vt:lpstr>
      <vt:lpstr>'A-57'!_Ref11750161</vt:lpstr>
      <vt:lpstr>'A-58'!_Ref11750161</vt:lpstr>
      <vt:lpstr>'A-59'!_Ref11750161</vt:lpstr>
      <vt:lpstr>'A-60'!_Ref11750161</vt:lpstr>
      <vt:lpstr>'A-10'!_Ref11750187</vt:lpstr>
      <vt:lpstr>'A-15'!_Ref11750187</vt:lpstr>
      <vt:lpstr>'A-26'!_Ref11750187</vt:lpstr>
      <vt:lpstr>'A-27'!_Ref11750187</vt:lpstr>
      <vt:lpstr>'A-29'!_Ref11750187</vt:lpstr>
      <vt:lpstr>'A-30'!_Ref11750187</vt:lpstr>
      <vt:lpstr>'A-31'!_Ref11750187</vt:lpstr>
      <vt:lpstr>'A-32'!_Ref11750187</vt:lpstr>
      <vt:lpstr>'A-33'!_Ref11750187</vt:lpstr>
      <vt:lpstr>'A-34'!_Ref11750187</vt:lpstr>
      <vt:lpstr>'A-35'!_Ref11750187</vt:lpstr>
      <vt:lpstr>'A-36'!_Ref11750187</vt:lpstr>
      <vt:lpstr>'A-37'!_Ref11750187</vt:lpstr>
      <vt:lpstr>'A-38'!_Ref11750187</vt:lpstr>
      <vt:lpstr>'A-39'!_Ref11750187</vt:lpstr>
      <vt:lpstr>'A-41'!_Ref11750187</vt:lpstr>
      <vt:lpstr>'A-42'!_Ref11750187</vt:lpstr>
      <vt:lpstr>'A-43'!_Ref11750187</vt:lpstr>
      <vt:lpstr>'A-44'!_Ref11750187</vt:lpstr>
      <vt:lpstr>'A-45'!_Ref11750187</vt:lpstr>
      <vt:lpstr>'A-46'!_Ref11750187</vt:lpstr>
      <vt:lpstr>'A-47'!_Ref11750187</vt:lpstr>
      <vt:lpstr>'A-48'!_Ref11750187</vt:lpstr>
      <vt:lpstr>'A-50'!_Ref11750187</vt:lpstr>
      <vt:lpstr>'A-51'!_Ref11750187</vt:lpstr>
      <vt:lpstr>'A-52'!_Ref11750187</vt:lpstr>
      <vt:lpstr>'A-53'!_Ref11750187</vt:lpstr>
      <vt:lpstr>'A-54'!_Ref11750187</vt:lpstr>
      <vt:lpstr>'A-55'!_Ref11750187</vt:lpstr>
      <vt:lpstr>'A-56'!_Ref11750187</vt:lpstr>
      <vt:lpstr>'A-57'!_Ref11750187</vt:lpstr>
      <vt:lpstr>'A-58'!_Ref11750187</vt:lpstr>
      <vt:lpstr>'A-59'!_Ref11750187</vt:lpstr>
      <vt:lpstr>'A-60'!_Ref11750187</vt:lpstr>
      <vt:lpstr>Índice!_Ref11771521</vt:lpstr>
      <vt:lpstr>'A-15'!_Ref38616215</vt:lpstr>
      <vt:lpstr>'A-30'!_Ref38616215</vt:lpstr>
      <vt:lpstr>'A-31'!_Ref38616215</vt:lpstr>
      <vt:lpstr>'A-37'!_Ref38616215</vt:lpstr>
      <vt:lpstr>'A-39'!_Ref38616215</vt:lpstr>
      <vt:lpstr>'A-42'!_Ref38616215</vt:lpstr>
      <vt:lpstr>'A-43'!_Ref38616215</vt:lpstr>
      <vt:lpstr>'A-44'!_Ref38616215</vt:lpstr>
      <vt:lpstr>'A-45'!_Ref38616215</vt:lpstr>
      <vt:lpstr>'A-46'!_Ref38616215</vt:lpstr>
      <vt:lpstr>'A-47'!_Ref38616215</vt:lpstr>
      <vt:lpstr>'A-48'!_Ref38616215</vt:lpstr>
      <vt:lpstr>'A-50'!_Ref38616215</vt:lpstr>
      <vt:lpstr>'A-51'!_Ref38616215</vt:lpstr>
      <vt:lpstr>'A-52'!_Ref38616215</vt:lpstr>
      <vt:lpstr>'A-53'!_Ref38616215</vt:lpstr>
      <vt:lpstr>'A-54'!_Ref38616215</vt:lpstr>
      <vt:lpstr>'A-55'!_Ref38616215</vt:lpstr>
      <vt:lpstr>'A-56'!_Ref38616215</vt:lpstr>
      <vt:lpstr>'A-57'!_Ref38616215</vt:lpstr>
      <vt:lpstr>'A-58'!_Ref38616215</vt:lpstr>
      <vt:lpstr>'A-59'!_Ref38616215</vt:lpstr>
      <vt:lpstr>'A-60'!_Ref38616215</vt:lpstr>
      <vt:lpstr>'A-51'!_Ref39585668</vt:lpstr>
      <vt:lpstr>'A-52'!_Ref39585668</vt:lpstr>
      <vt:lpstr>'A-15'!_Ref414639940</vt:lpstr>
      <vt:lpstr>'A-30'!_Ref414639940</vt:lpstr>
      <vt:lpstr>'A-31'!_Ref414639940</vt:lpstr>
      <vt:lpstr>'A-37'!_Ref414639940</vt:lpstr>
      <vt:lpstr>'A-39'!_Ref414639940</vt:lpstr>
      <vt:lpstr>'A-45'!_Ref414639940</vt:lpstr>
      <vt:lpstr>'A-46'!_Ref414639940</vt:lpstr>
      <vt:lpstr>'A-47'!_Ref414639940</vt:lpstr>
      <vt:lpstr>'A-48'!_Ref414639940</vt:lpstr>
      <vt:lpstr>'A-50'!_Ref414639940</vt:lpstr>
      <vt:lpstr>'A-51'!_Ref414639940</vt:lpstr>
      <vt:lpstr>'A-52'!_Ref414639940</vt:lpstr>
      <vt:lpstr>'A-53'!_Ref414639940</vt:lpstr>
      <vt:lpstr>'A-54'!_Ref414639940</vt:lpstr>
      <vt:lpstr>'A-55'!_Ref414639940</vt:lpstr>
      <vt:lpstr>'A-56'!_Ref414639940</vt:lpstr>
      <vt:lpstr>'A-57'!_Ref414639940</vt:lpstr>
      <vt:lpstr>'A-58'!_Ref414639940</vt:lpstr>
      <vt:lpstr>'A-59'!_Ref414639940</vt:lpstr>
      <vt:lpstr>'A-60'!_Ref414639940</vt:lpstr>
      <vt:lpstr>'A-29'!_Ref414969817</vt:lpstr>
      <vt:lpstr>'A-5'!_Ref416179262</vt:lpstr>
      <vt:lpstr>'A-13'!_Ref416179298</vt:lpstr>
      <vt:lpstr>'A-14'!_Ref416179311</vt:lpstr>
      <vt:lpstr>'A-16'!_Ref416179327</vt:lpstr>
      <vt:lpstr>'A-11'!_Ref416179516</vt:lpstr>
      <vt:lpstr>'A-12'!_Ref416179516</vt:lpstr>
      <vt:lpstr>'A-10'!_Ref419210832</vt:lpstr>
      <vt:lpstr>'A-15'!_Ref419210832</vt:lpstr>
      <vt:lpstr>'A-30'!_Ref419210832</vt:lpstr>
      <vt:lpstr>'A-31'!_Ref419210832</vt:lpstr>
      <vt:lpstr>'A-34'!_Ref419210832</vt:lpstr>
      <vt:lpstr>'A-37'!_Ref419210832</vt:lpstr>
      <vt:lpstr>'A-38'!_Ref419210832</vt:lpstr>
      <vt:lpstr>'A-39'!_Ref419210832</vt:lpstr>
      <vt:lpstr>'A-41'!_Ref419210832</vt:lpstr>
      <vt:lpstr>'A-42'!_Ref419210832</vt:lpstr>
      <vt:lpstr>'A-43'!_Ref419210832</vt:lpstr>
      <vt:lpstr>'A-44'!_Ref419210832</vt:lpstr>
      <vt:lpstr>'A-45'!_Ref419210832</vt:lpstr>
      <vt:lpstr>'A-46'!_Ref419210832</vt:lpstr>
      <vt:lpstr>'A-47'!_Ref419210832</vt:lpstr>
      <vt:lpstr>'A-48'!_Ref419210832</vt:lpstr>
      <vt:lpstr>'A-50'!_Ref419210832</vt:lpstr>
      <vt:lpstr>'A-51'!_Ref419210832</vt:lpstr>
      <vt:lpstr>'A-52'!_Ref419210832</vt:lpstr>
      <vt:lpstr>'A-53'!_Ref419210832</vt:lpstr>
      <vt:lpstr>'A-54'!_Ref419210832</vt:lpstr>
      <vt:lpstr>'A-55'!_Ref419210832</vt:lpstr>
      <vt:lpstr>'A-56'!_Ref419210832</vt:lpstr>
      <vt:lpstr>'A-57'!_Ref419210832</vt:lpstr>
      <vt:lpstr>'A-58'!_Ref419210832</vt:lpstr>
      <vt:lpstr>'A-59'!_Ref419210832</vt:lpstr>
      <vt:lpstr>'A-60'!_Ref419210832</vt:lpstr>
      <vt:lpstr>Índice!_Ref44346475</vt:lpstr>
      <vt:lpstr>'A-35'!_Ref444769674</vt:lpstr>
      <vt:lpstr>'A-36'!_Ref444769674</vt:lpstr>
      <vt:lpstr>'A-18'!_Ref479760941</vt:lpstr>
      <vt:lpstr>'A-19'!_Ref479760941</vt:lpstr>
      <vt:lpstr>'A-22'!_Ref482088035</vt:lpstr>
      <vt:lpstr>'A-23'!_Ref482088048</vt:lpstr>
      <vt:lpstr>'A-21'!_Ref483921005</vt:lpstr>
      <vt:lpstr>'A-10'!_Ref515905412</vt:lpstr>
      <vt:lpstr>'A-15'!_Ref515905412</vt:lpstr>
      <vt:lpstr>'A-24'!_Ref515905412</vt:lpstr>
      <vt:lpstr>'A-25'!_Ref515905412</vt:lpstr>
      <vt:lpstr>'A-26'!_Ref515905412</vt:lpstr>
      <vt:lpstr>'A-27'!_Ref515905412</vt:lpstr>
      <vt:lpstr>'A-29'!_Ref515905412</vt:lpstr>
      <vt:lpstr>'A-30'!_Ref515905412</vt:lpstr>
      <vt:lpstr>'A-31'!_Ref515905412</vt:lpstr>
      <vt:lpstr>'A-32'!_Ref515905412</vt:lpstr>
      <vt:lpstr>'A-33'!_Ref515905412</vt:lpstr>
      <vt:lpstr>'A-34'!_Ref515905412</vt:lpstr>
      <vt:lpstr>'A-35'!_Ref515905412</vt:lpstr>
      <vt:lpstr>'A-36'!_Ref515905412</vt:lpstr>
      <vt:lpstr>'A-37'!_Ref515905412</vt:lpstr>
      <vt:lpstr>'A-38'!_Ref515905412</vt:lpstr>
      <vt:lpstr>'A-39'!_Ref515905412</vt:lpstr>
      <vt:lpstr>'A-41'!_Ref515905412</vt:lpstr>
      <vt:lpstr>'A-42'!_Ref515905412</vt:lpstr>
      <vt:lpstr>'A-43'!_Ref515905412</vt:lpstr>
      <vt:lpstr>'A-44'!_Ref515905412</vt:lpstr>
      <vt:lpstr>'A-45'!_Ref515905412</vt:lpstr>
      <vt:lpstr>'A-46'!_Ref515905412</vt:lpstr>
      <vt:lpstr>'A-47'!_Ref515905412</vt:lpstr>
      <vt:lpstr>'A-48'!_Ref515905412</vt:lpstr>
      <vt:lpstr>'A-50'!_Ref515905412</vt:lpstr>
      <vt:lpstr>'A-51'!_Ref515905412</vt:lpstr>
      <vt:lpstr>'A-52'!_Ref515905412</vt:lpstr>
      <vt:lpstr>'A-53'!_Ref515905412</vt:lpstr>
      <vt:lpstr>'A-54'!_Ref515905412</vt:lpstr>
      <vt:lpstr>'A-55'!_Ref515905412</vt:lpstr>
      <vt:lpstr>'A-56'!_Ref515905412</vt:lpstr>
      <vt:lpstr>'A-57'!_Ref515905412</vt:lpstr>
      <vt:lpstr>'A-58'!_Ref515905412</vt:lpstr>
      <vt:lpstr>'A-59'!_Ref515905412</vt:lpstr>
      <vt:lpstr>'A-60'!_Ref515905412</vt:lpstr>
      <vt:lpstr>Índice!_Ref65601466</vt:lpstr>
      <vt:lpstr>Índice!_Ref65677600</vt:lpstr>
      <vt:lpstr>Índice!_Ref65749564</vt:lpstr>
      <vt:lpstr>Índice!_Ref75950553</vt:lpstr>
      <vt:lpstr>'A-6'!_Ref7775031</vt:lpstr>
      <vt:lpstr>'A-7'!_Ref7775031</vt:lpstr>
      <vt:lpstr>'A-8'!_Ref7775031</vt:lpstr>
      <vt:lpstr>'A-9'!_Ref7775031</vt:lpstr>
      <vt:lpstr>Índice!_Ref9848671</vt:lpstr>
      <vt:lpstr>Índice!_Ref9849419</vt:lpstr>
      <vt:lpstr>'A-57'!_Toc175051587</vt:lpstr>
      <vt:lpstr>Ponteiro_A1</vt:lpstr>
      <vt:lpstr>Ponteiro_A2</vt:lpstr>
      <vt:lpstr>Ponteiro_A3</vt:lpstr>
      <vt:lpstr>Ponteiro_A4</vt:lpstr>
      <vt:lpstr>Ponteiro_A5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Baixe os dados abertos - Análise de Conjuntura dos Biocombustíveis 2023</dc:title>
  <dc:subject/>
  <dc:creator/>
  <cp:keywords/>
  <dc:description/>
  <cp:lastModifiedBy/>
  <cp:revision/>
  <dcterms:created xsi:type="dcterms:W3CDTF">2006-09-16T00:00:00Z</dcterms:created>
  <dcterms:modified xsi:type="dcterms:W3CDTF">2024-08-20T19:12:03Z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9a6140d68b344f3c9c540f20c36b5cba</vt:lpwstr>
  </property>
  <property fmtid="{D5CDD505-2E9C-101B-9397-08002B2CF9AE}" pid="3" name="ContentTypeId">
    <vt:lpwstr>0x010100C605A40907E22A44A04B53D7345D6DBB</vt:lpwstr>
  </property>
  <property fmtid="{D5CDD505-2E9C-101B-9397-08002B2CF9AE}" pid="4" name="MediaServiceImageTags">
    <vt:lpwstr/>
  </property>
  <property fmtid="{D5CDD505-2E9C-101B-9397-08002B2CF9AE}" pid="5" name="Tag">
    <vt:lpwstr/>
  </property>
</Properties>
</file>